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watanabe\OneDrive\紛争鉱物_コバルト\"/>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0" i="5" l="1"/>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16" i="5"/>
  <c r="S10" i="5"/>
  <c r="S5" i="5"/>
  <c r="S17" i="5"/>
  <c r="S11" i="5"/>
  <c r="S19" i="5"/>
  <c r="S20" i="5"/>
  <c r="S18" i="5"/>
  <c r="S12" i="5"/>
  <c r="S6" i="5"/>
  <c r="S7" i="5"/>
  <c r="S14" i="5"/>
  <c r="S8" i="5"/>
  <c r="S15" i="5"/>
  <c r="S9" i="5"/>
  <c r="S13" i="5"/>
  <c r="B23" i="5" l="1"/>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V244" i="5"/>
  <c r="E244" i="5"/>
  <c r="X244" i="5" s="1"/>
  <c r="V245" i="5"/>
  <c r="E245" i="5"/>
  <c r="X245" i="5" s="1"/>
  <c r="V246" i="5"/>
  <c r="E246" i="5"/>
  <c r="V247" i="5"/>
  <c r="E247" i="5"/>
  <c r="X247" i="5" s="1"/>
  <c r="V248" i="5"/>
  <c r="E248" i="5"/>
  <c r="X248" i="5" s="1"/>
  <c r="V249" i="5"/>
  <c r="E249" i="5"/>
  <c r="V250" i="5"/>
  <c r="E250" i="5"/>
  <c r="X250" i="5" s="1"/>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V265" i="5"/>
  <c r="E265" i="5"/>
  <c r="X265" i="5" s="1"/>
  <c r="V266" i="5"/>
  <c r="E266" i="5"/>
  <c r="X266" i="5" s="1"/>
  <c r="V267" i="5"/>
  <c r="E267" i="5"/>
  <c r="X267" i="5" s="1"/>
  <c r="V268" i="5"/>
  <c r="E268" i="5"/>
  <c r="X268" i="5" s="1"/>
  <c r="V269" i="5"/>
  <c r="E269" i="5"/>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V280" i="5"/>
  <c r="E280" i="5"/>
  <c r="X280" i="5" s="1"/>
  <c r="V281" i="5"/>
  <c r="E281" i="5"/>
  <c r="X281" i="5" s="1"/>
  <c r="V282" i="5"/>
  <c r="E282" i="5"/>
  <c r="V283" i="5"/>
  <c r="E283" i="5"/>
  <c r="X283" i="5" s="1"/>
  <c r="V284" i="5"/>
  <c r="E284" i="5"/>
  <c r="X284" i="5" s="1"/>
  <c r="V285" i="5"/>
  <c r="E285" i="5"/>
  <c r="V286" i="5"/>
  <c r="E286" i="5"/>
  <c r="X286" i="5" s="1"/>
  <c r="V287" i="5"/>
  <c r="E287" i="5"/>
  <c r="X287" i="5" s="1"/>
  <c r="V288" i="5"/>
  <c r="E288" i="5"/>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V307" i="5"/>
  <c r="E307" i="5"/>
  <c r="X307" i="5" s="1"/>
  <c r="V308" i="5"/>
  <c r="E308" i="5"/>
  <c r="X308" i="5" s="1"/>
  <c r="V309" i="5"/>
  <c r="E309" i="5"/>
  <c r="V310" i="5"/>
  <c r="E310" i="5"/>
  <c r="X310" i="5" s="1"/>
  <c r="V311" i="5"/>
  <c r="E311" i="5"/>
  <c r="X311" i="5" s="1"/>
  <c r="V312" i="5"/>
  <c r="E312" i="5"/>
  <c r="V313" i="5"/>
  <c r="E313" i="5"/>
  <c r="X313" i="5" s="1"/>
  <c r="V314" i="5"/>
  <c r="E314" i="5"/>
  <c r="X314" i="5" s="1"/>
  <c r="V315" i="5"/>
  <c r="E315" i="5"/>
  <c r="V316" i="5"/>
  <c r="E316" i="5"/>
  <c r="X316" i="5" s="1"/>
  <c r="V317" i="5"/>
  <c r="E317" i="5"/>
  <c r="X317" i="5" s="1"/>
  <c r="V318" i="5"/>
  <c r="E318" i="5"/>
  <c r="V319" i="5"/>
  <c r="E319" i="5"/>
  <c r="X319" i="5" s="1"/>
  <c r="V320" i="5"/>
  <c r="E320" i="5"/>
  <c r="V321" i="5"/>
  <c r="E321" i="5"/>
  <c r="V322" i="5"/>
  <c r="E322" i="5"/>
  <c r="X322" i="5" s="1"/>
  <c r="V323" i="5"/>
  <c r="E323" i="5"/>
  <c r="X323" i="5" s="1"/>
  <c r="V324" i="5"/>
  <c r="E324" i="5"/>
  <c r="V325" i="5"/>
  <c r="E325" i="5"/>
  <c r="X325" i="5" s="1"/>
  <c r="V326" i="5"/>
  <c r="E326" i="5"/>
  <c r="X326" i="5" s="1"/>
  <c r="V327" i="5"/>
  <c r="E327" i="5"/>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V364" i="5"/>
  <c r="E364" i="5"/>
  <c r="X364" i="5" s="1"/>
  <c r="V365" i="5"/>
  <c r="E365" i="5"/>
  <c r="X365" i="5" s="1"/>
  <c r="V366" i="5"/>
  <c r="E366" i="5"/>
  <c r="V367" i="5"/>
  <c r="E367" i="5"/>
  <c r="X367" i="5" s="1"/>
  <c r="V368" i="5"/>
  <c r="E368" i="5"/>
  <c r="X368" i="5" s="1"/>
  <c r="V369" i="5"/>
  <c r="E369" i="5"/>
  <c r="X369" i="5" s="1"/>
  <c r="V370" i="5"/>
  <c r="E370" i="5"/>
  <c r="X370" i="5" s="1"/>
  <c r="V371" i="5"/>
  <c r="E371" i="5"/>
  <c r="X371" i="5" s="1"/>
  <c r="V372" i="5"/>
  <c r="E372" i="5"/>
  <c r="V373" i="5"/>
  <c r="E373" i="5"/>
  <c r="X373" i="5" s="1"/>
  <c r="V374" i="5"/>
  <c r="E374" i="5"/>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V474" i="5"/>
  <c r="E474" i="5"/>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V499" i="5"/>
  <c r="E499" i="5"/>
  <c r="X499" i="5" s="1"/>
  <c r="V500" i="5"/>
  <c r="E500" i="5"/>
  <c r="X500" i="5" s="1"/>
  <c r="V501" i="5"/>
  <c r="E501" i="5"/>
  <c r="V502" i="5"/>
  <c r="E502" i="5"/>
  <c r="X502" i="5" s="1"/>
  <c r="V503" i="5"/>
  <c r="E503" i="5"/>
  <c r="X503" i="5" s="1"/>
  <c r="V504" i="5"/>
  <c r="E504" i="5"/>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V538" i="5"/>
  <c r="E538" i="5"/>
  <c r="V539" i="5"/>
  <c r="E539" i="5"/>
  <c r="X539" i="5" s="1"/>
  <c r="V540" i="5"/>
  <c r="E540" i="5"/>
  <c r="X540" i="5" s="1"/>
  <c r="V541" i="5"/>
  <c r="E541" i="5"/>
  <c r="X541" i="5" s="1"/>
  <c r="V542" i="5"/>
  <c r="E542" i="5"/>
  <c r="X542" i="5" s="1"/>
  <c r="V543" i="5"/>
  <c r="E543" i="5"/>
  <c r="X543" i="5" s="1"/>
  <c r="V544" i="5"/>
  <c r="E544" i="5"/>
  <c r="X544" i="5" s="1"/>
  <c r="V545" i="5"/>
  <c r="E545" i="5"/>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V570" i="5"/>
  <c r="E570" i="5"/>
  <c r="X570" i="5" s="1"/>
  <c r="V571" i="5"/>
  <c r="E571" i="5"/>
  <c r="X571" i="5" s="1"/>
  <c r="V572" i="5"/>
  <c r="E572" i="5"/>
  <c r="X572" i="5" s="1"/>
  <c r="V573" i="5"/>
  <c r="E573" i="5"/>
  <c r="V574" i="5"/>
  <c r="E574" i="5"/>
  <c r="X574" i="5" s="1"/>
  <c r="V575" i="5"/>
  <c r="E575" i="5"/>
  <c r="X575" i="5" s="1"/>
  <c r="V576" i="5"/>
  <c r="E576" i="5"/>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X628" i="5" s="1"/>
  <c r="V629" i="5"/>
  <c r="E629" i="5"/>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V646" i="5"/>
  <c r="E646" i="5"/>
  <c r="X646" i="5" s="1"/>
  <c r="V647" i="5"/>
  <c r="E647" i="5"/>
  <c r="X647" i="5" s="1"/>
  <c r="V648" i="5"/>
  <c r="E648" i="5"/>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V1111" i="5"/>
  <c r="E1111" i="5"/>
  <c r="X1111" i="5" s="1"/>
  <c r="V1112" i="5"/>
  <c r="E1112" i="5"/>
  <c r="X1112" i="5" s="1"/>
  <c r="V1113" i="5"/>
  <c r="E1113" i="5"/>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V1311" i="5"/>
  <c r="E1311" i="5"/>
  <c r="V1312" i="5"/>
  <c r="E1312" i="5"/>
  <c r="X1312" i="5" s="1"/>
  <c r="V1313" i="5"/>
  <c r="E1313" i="5"/>
  <c r="X1313" i="5" s="1"/>
  <c r="V1314" i="5"/>
  <c r="E1314" i="5"/>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V1324" i="5"/>
  <c r="E1324" i="5"/>
  <c r="X1324" i="5" s="1"/>
  <c r="V1325" i="5"/>
  <c r="E1325" i="5"/>
  <c r="X1325" i="5" s="1"/>
  <c r="V1326" i="5"/>
  <c r="E1326" i="5"/>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V1402" i="5"/>
  <c r="E1402" i="5"/>
  <c r="X1402" i="5" s="1"/>
  <c r="V1403" i="5"/>
  <c r="E1403" i="5"/>
  <c r="X1403" i="5" s="1"/>
  <c r="V1404" i="5"/>
  <c r="E1404" i="5"/>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V1588" i="5"/>
  <c r="E1588" i="5"/>
  <c r="X1588" i="5" s="1"/>
  <c r="V1589" i="5"/>
  <c r="E1589" i="5"/>
  <c r="X1589" i="5" s="1"/>
  <c r="V1590" i="5"/>
  <c r="E1590" i="5"/>
  <c r="V1591" i="5"/>
  <c r="E1591" i="5"/>
  <c r="X1591" i="5" s="1"/>
  <c r="V1592" i="5"/>
  <c r="E1592" i="5"/>
  <c r="X1592" i="5" s="1"/>
  <c r="V1593" i="5"/>
  <c r="E1593" i="5"/>
  <c r="V1594" i="5"/>
  <c r="E1594" i="5"/>
  <c r="X1594" i="5" s="1"/>
  <c r="V1595" i="5"/>
  <c r="E1595" i="5"/>
  <c r="X1595" i="5" s="1"/>
  <c r="V1596" i="5"/>
  <c r="E1596" i="5"/>
  <c r="V1597" i="5"/>
  <c r="E1597" i="5"/>
  <c r="X1597" i="5" s="1"/>
  <c r="V1598" i="5"/>
  <c r="E1598" i="5"/>
  <c r="X1598" i="5" s="1"/>
  <c r="V1599" i="5"/>
  <c r="E1599" i="5"/>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V1636" i="5"/>
  <c r="E1636" i="5"/>
  <c r="X1636" i="5" s="1"/>
  <c r="V1637" i="5"/>
  <c r="E1637" i="5"/>
  <c r="X1637" i="5" s="1"/>
  <c r="V1638" i="5"/>
  <c r="E1638" i="5"/>
  <c r="V1639" i="5"/>
  <c r="E1639" i="5"/>
  <c r="X1639" i="5" s="1"/>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V1651" i="5"/>
  <c r="E1651" i="5"/>
  <c r="X1651" i="5" s="1"/>
  <c r="V1652" i="5"/>
  <c r="E1652" i="5"/>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V1720" i="5"/>
  <c r="E1720" i="5"/>
  <c r="X1720" i="5" s="1"/>
  <c r="V1721" i="5"/>
  <c r="E1721" i="5"/>
  <c r="X1721" i="5" s="1"/>
  <c r="V1722" i="5"/>
  <c r="E1722" i="5"/>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V1735" i="5"/>
  <c r="E1735" i="5"/>
  <c r="X1735" i="5" s="1"/>
  <c r="V1736" i="5"/>
  <c r="E1736" i="5"/>
  <c r="X1736" i="5" s="1"/>
  <c r="V1737" i="5"/>
  <c r="E1737" i="5"/>
  <c r="V1738" i="5"/>
  <c r="E1738" i="5"/>
  <c r="X1738" i="5" s="1"/>
  <c r="V1739" i="5"/>
  <c r="E1739" i="5"/>
  <c r="X1739" i="5" s="1"/>
  <c r="V1740" i="5"/>
  <c r="E1740" i="5"/>
  <c r="V1741" i="5"/>
  <c r="E1741" i="5"/>
  <c r="X1741" i="5" s="1"/>
  <c r="V1742" i="5"/>
  <c r="E1742" i="5"/>
  <c r="X1742" i="5" s="1"/>
  <c r="V1743" i="5"/>
  <c r="E1743" i="5"/>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V1812" i="5"/>
  <c r="E1812" i="5"/>
  <c r="V1813" i="5"/>
  <c r="E1813" i="5"/>
  <c r="X1813" i="5" s="1"/>
  <c r="V1814" i="5"/>
  <c r="E1814" i="5"/>
  <c r="V1815" i="5"/>
  <c r="E1815" i="5"/>
  <c r="X1815" i="5" s="1"/>
  <c r="V1816" i="5"/>
  <c r="E1816" i="5"/>
  <c r="X1816" i="5" s="1"/>
  <c r="V1817" i="5"/>
  <c r="E1817" i="5"/>
  <c r="X1817" i="5" s="1"/>
  <c r="V1818" i="5"/>
  <c r="E1818" i="5"/>
  <c r="X1818" i="5" s="1"/>
  <c r="V1819" i="5"/>
  <c r="E1819" i="5"/>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V2053" i="5"/>
  <c r="E2053" i="5"/>
  <c r="X2053" i="5" s="1"/>
  <c r="V2054" i="5"/>
  <c r="E2054" i="5"/>
  <c r="X2054" i="5" s="1"/>
  <c r="V2055" i="5"/>
  <c r="E2055" i="5"/>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V2329" i="5"/>
  <c r="E2329" i="5"/>
  <c r="X2329" i="5" s="1"/>
  <c r="V2330" i="5"/>
  <c r="E2330" i="5"/>
  <c r="X2330" i="5" s="1"/>
  <c r="V2331" i="5"/>
  <c r="E2331" i="5"/>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V2404" i="5"/>
  <c r="E2404" i="5"/>
  <c r="X2404" i="5" s="1"/>
  <c r="V2405" i="5"/>
  <c r="E2405" i="5"/>
  <c r="X2405" i="5" s="1"/>
  <c r="V2406" i="5"/>
  <c r="E2406" i="5"/>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V2419" i="5"/>
  <c r="E2419" i="5"/>
  <c r="X2419" i="5" s="1"/>
  <c r="V2420" i="5"/>
  <c r="E2420" i="5"/>
  <c r="X2420" i="5" s="1"/>
  <c r="V2421" i="5"/>
  <c r="E2421" i="5"/>
  <c r="V2422" i="5"/>
  <c r="E2422" i="5"/>
  <c r="X2422" i="5" s="1"/>
  <c r="V2423" i="5"/>
  <c r="E2423" i="5"/>
  <c r="X2423" i="5" s="1"/>
  <c r="V2424" i="5"/>
  <c r="E2424" i="5"/>
  <c r="V2425" i="5"/>
  <c r="E2425" i="5"/>
  <c r="X2425" i="5" s="1"/>
  <c r="V2426" i="5"/>
  <c r="E2426" i="5"/>
  <c r="X2426" i="5" s="1"/>
  <c r="V2427" i="5"/>
  <c r="E2427" i="5"/>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c r="B56" i="6"/>
  <c r="G56" i="6"/>
  <c r="B55" i="6"/>
  <c r="G55" i="6"/>
  <c r="B54" i="6"/>
  <c r="G54" i="6"/>
  <c r="B17" i="6"/>
  <c r="F22" i="6" s="1"/>
  <c r="B16" i="6"/>
  <c r="B15" i="6"/>
  <c r="B14" i="6"/>
  <c r="G14" i="6" s="1"/>
  <c r="H14" i="6" s="1"/>
  <c r="H13" i="6"/>
  <c r="B12" i="6"/>
  <c r="G12" i="6"/>
  <c r="H12" i="6" s="1"/>
  <c r="B11" i="6"/>
  <c r="G11" i="6" s="1"/>
  <c r="H11" i="6" s="1"/>
  <c r="D11" i="6" s="1"/>
  <c r="G10" i="6"/>
  <c r="H10" i="6" s="1"/>
  <c r="D10" i="6" s="1"/>
  <c r="B8" i="6"/>
  <c r="G8" i="6" s="1"/>
  <c r="H8" i="6" s="1"/>
  <c r="D8" i="6" s="1"/>
  <c r="B7" i="6"/>
  <c r="G7" i="6"/>
  <c r="H7" i="6"/>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B90" i="4"/>
  <c r="H67" i="4"/>
  <c r="P47" i="4"/>
  <c r="P46" i="4"/>
  <c r="P45" i="4"/>
  <c r="P44" i="4"/>
  <c r="P43" i="4"/>
  <c r="Q43" i="4" s="1"/>
  <c r="P41" i="4"/>
  <c r="P40" i="4"/>
  <c r="B40" i="4"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X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27"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B50" i="6" s="1"/>
  <c r="G5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C15" i="6" s="1"/>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63" i="5"/>
  <c r="X456" i="5"/>
  <c r="S598" i="5"/>
  <c r="X165" i="5"/>
  <c r="X504" i="5"/>
  <c r="X360" i="5"/>
  <c r="X483" i="5"/>
  <c r="X146" i="5"/>
  <c r="X498" i="5"/>
  <c r="X546" i="5"/>
  <c r="S532" i="5"/>
  <c r="S356" i="5"/>
  <c r="X318" i="5"/>
  <c r="X234" i="5"/>
  <c r="X174" i="5"/>
  <c r="S343" i="5"/>
  <c r="X246" i="5"/>
  <c r="X114" i="5"/>
  <c r="X78" i="5"/>
  <c r="X282" i="5"/>
  <c r="X138" i="5"/>
  <c r="X315" i="5"/>
  <c r="S315" i="5"/>
  <c r="X96" i="5"/>
  <c r="X327" i="5"/>
  <c r="X118" i="5"/>
  <c r="X66" i="5"/>
  <c r="S357" i="5"/>
  <c r="X90" i="5"/>
  <c r="S383" i="5"/>
  <c r="X285"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31" i="6" s="1"/>
  <c r="B39" i="6"/>
  <c r="G39" i="6" s="1"/>
  <c r="H39" i="6" s="1"/>
  <c r="D39" i="6" s="1"/>
  <c r="F24" i="6"/>
  <c r="B44" i="6"/>
  <c r="G44" i="6"/>
  <c r="B49" i="6"/>
  <c r="G49" i="6" s="1"/>
  <c r="B34" i="6"/>
  <c r="G34" i="6" s="1"/>
  <c r="B29" i="6"/>
  <c r="G29" i="6" s="1"/>
  <c r="B24" i="6"/>
  <c r="G24" i="6" s="1"/>
  <c r="G19" i="6"/>
  <c r="H19"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B26" i="6"/>
  <c r="G26" i="6" s="1"/>
  <c r="H26" i="6" s="1"/>
  <c r="G21" i="6"/>
  <c r="H21" i="6" s="1"/>
  <c r="B36" i="6"/>
  <c r="G36" i="6" s="1"/>
  <c r="G20" i="6"/>
  <c r="H20" i="6" s="1"/>
  <c r="H2439" i="5"/>
  <c r="F2439" i="5"/>
  <c r="X2439" i="5"/>
  <c r="R2439" i="5"/>
  <c r="J2439" i="5"/>
  <c r="I2439" i="5"/>
  <c r="F2414" i="5"/>
  <c r="R2414" i="5"/>
  <c r="J2414" i="5"/>
  <c r="I2414" i="5"/>
  <c r="H2414" i="5"/>
  <c r="J2448" i="5"/>
  <c r="F2448" i="5"/>
  <c r="X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41" i="6"/>
  <c r="F36" i="6"/>
  <c r="F51" i="6"/>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B2" i="6" s="1"/>
  <c r="F49" i="6"/>
  <c r="H49" i="6" s="1"/>
  <c r="D49" i="6" s="1"/>
  <c r="F29" i="6"/>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S599" i="5"/>
  <c r="X465" i="5"/>
  <c r="X462" i="5"/>
  <c r="S611" i="5"/>
  <c r="X538" i="5"/>
  <c r="S601" i="5"/>
  <c r="X402" i="5"/>
  <c r="X486" i="5"/>
  <c r="X407" i="5"/>
  <c r="X180" i="5"/>
  <c r="X375" i="5"/>
  <c r="X264" i="5"/>
  <c r="X192" i="5"/>
  <c r="X522" i="5"/>
  <c r="X276" i="5"/>
  <c r="X378" i="5"/>
  <c r="X567" i="5"/>
  <c r="X151" i="5"/>
  <c r="X320" i="5"/>
  <c r="X339" i="5"/>
  <c r="X366" i="5"/>
  <c r="X506" i="5"/>
  <c r="X591" i="5"/>
  <c r="X204" i="5"/>
  <c r="X411" i="5"/>
  <c r="X600" i="5"/>
  <c r="S600" i="5"/>
  <c r="X447" i="5"/>
  <c r="X423" i="5"/>
  <c r="X243" i="5"/>
  <c r="X108" i="5"/>
  <c r="X569" i="5"/>
  <c r="X168" i="5"/>
  <c r="X144" i="5"/>
  <c r="S382" i="5"/>
  <c r="X288" i="5"/>
  <c r="X390" i="5"/>
  <c r="X525" i="5"/>
  <c r="X537" i="5"/>
  <c r="X300" i="5"/>
  <c r="X297" i="5"/>
  <c r="X207" i="5"/>
  <c r="X306" i="5"/>
  <c r="S533" i="5"/>
  <c r="X438" i="5"/>
  <c r="X513" i="5"/>
  <c r="X609" i="5"/>
  <c r="X561" i="5"/>
  <c r="X545" i="5"/>
  <c r="X216" i="5"/>
  <c r="X534" i="5"/>
  <c r="S355" i="5"/>
  <c r="X588" i="5"/>
  <c r="X330" i="5"/>
  <c r="S602" i="5"/>
  <c r="X573" i="5"/>
  <c r="X450" i="5"/>
  <c r="X497" i="5"/>
  <c r="X312" i="5"/>
  <c r="X156" i="5"/>
  <c r="X549" i="5"/>
  <c r="X603" i="5"/>
  <c r="S603" i="5"/>
  <c r="X477" i="5"/>
  <c r="X228" i="5"/>
  <c r="X374" i="5"/>
  <c r="S605" i="5"/>
  <c r="X279" i="5"/>
  <c r="X102" i="5"/>
  <c r="X189" i="5"/>
  <c r="S607" i="5"/>
  <c r="X426" i="5"/>
  <c r="X489" i="5"/>
  <c r="X579" i="5"/>
  <c r="X501" i="5"/>
  <c r="X342" i="5"/>
  <c r="X473" i="5"/>
  <c r="X132" i="5"/>
  <c r="X324" i="5"/>
  <c r="X303" i="5"/>
  <c r="X435" i="5"/>
  <c r="X576" i="5"/>
  <c r="X201" i="5"/>
  <c r="X87" i="5"/>
  <c r="S314" i="5"/>
  <c r="X474" i="5"/>
  <c r="X414" i="5"/>
  <c r="X160" i="5"/>
  <c r="X240" i="5"/>
  <c r="X585" i="5"/>
  <c r="X120" i="5"/>
  <c r="X252" i="5"/>
  <c r="X261" i="5"/>
  <c r="X293"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T13" i="5"/>
  <c r="T6" i="5"/>
  <c r="T17" i="5"/>
  <c r="T9" i="5"/>
  <c r="T12" i="5"/>
  <c r="T5" i="5"/>
  <c r="T15" i="5"/>
  <c r="T18" i="5"/>
  <c r="T10" i="5"/>
  <c r="T8" i="5"/>
  <c r="T20" i="5"/>
  <c r="T16" i="5"/>
  <c r="T14" i="5"/>
  <c r="T19" i="5"/>
  <c r="T7" i="5"/>
  <c r="T11" i="5"/>
  <c r="G64" i="6" a="1"/>
  <c r="B21" i="5" l="1"/>
  <c r="C22" i="5"/>
  <c r="C21" i="5"/>
  <c r="B22" i="5"/>
  <c r="B32" i="4"/>
  <c r="A19" i="6" s="1"/>
  <c r="B35" i="4"/>
  <c r="A22" i="6" s="1"/>
  <c r="D74" i="4"/>
  <c r="H44" i="6"/>
  <c r="D44" i="6" s="1"/>
  <c r="A25" i="6"/>
  <c r="H36" i="6"/>
  <c r="B69" i="4"/>
  <c r="A50" i="6" s="1"/>
  <c r="B51" i="4"/>
  <c r="A35" i="6" s="1"/>
  <c r="B57" i="4"/>
  <c r="A40" i="6" s="1"/>
  <c r="G43" i="4"/>
  <c r="A27" i="6"/>
  <c r="C5" i="6"/>
  <c r="C12" i="6"/>
  <c r="D12" i="6"/>
  <c r="C8" i="6"/>
  <c r="C7" i="6"/>
  <c r="C11" i="6"/>
  <c r="C10" i="6"/>
  <c r="C9" i="6"/>
  <c r="D67" i="4"/>
  <c r="D43" i="4"/>
  <c r="D61" i="4"/>
  <c r="C6" i="6"/>
  <c r="D55" i="4"/>
  <c r="D37" i="4"/>
  <c r="D31" i="4"/>
  <c r="C46" i="6"/>
  <c r="G55" i="4"/>
  <c r="G31" i="4"/>
  <c r="C4" i="6"/>
  <c r="B64" i="4"/>
  <c r="A46" i="6" s="1"/>
  <c r="A26" i="6"/>
  <c r="B52" i="4"/>
  <c r="A36" i="6" s="1"/>
  <c r="B70" i="4"/>
  <c r="A51" i="6" s="1"/>
  <c r="B58" i="4"/>
  <c r="A41" i="6" s="1"/>
  <c r="C21" i="6"/>
  <c r="K67" i="6"/>
  <c r="D21" i="6"/>
  <c r="H31" i="6"/>
  <c r="D31" i="6" s="1"/>
  <c r="H24" i="6"/>
  <c r="D24" i="6" s="1"/>
  <c r="H51" i="6"/>
  <c r="C51" i="6" s="1"/>
  <c r="H41" i="6"/>
  <c r="D41" i="6" s="1"/>
  <c r="H34" i="6"/>
  <c r="H29" i="6"/>
  <c r="D29" i="6" s="1"/>
  <c r="D19" i="6"/>
  <c r="C19" i="6"/>
  <c r="B89" i="4"/>
  <c r="A63" i="6" s="1"/>
  <c r="B31" i="4"/>
  <c r="A18" i="6" s="1"/>
  <c r="B87" i="4"/>
  <c r="A62" i="6" s="1"/>
  <c r="B55" i="4"/>
  <c r="A38" i="6" s="1"/>
  <c r="B79" i="4"/>
  <c r="A57" i="6" s="1"/>
  <c r="B81" i="4"/>
  <c r="A58" i="6" s="1"/>
  <c r="B75" i="4"/>
  <c r="A54" i="6" s="1"/>
  <c r="B77" i="4"/>
  <c r="A55" i="6" s="1"/>
  <c r="B37" i="4"/>
  <c r="A23" i="6" s="1"/>
  <c r="B49" i="4"/>
  <c r="A33" i="6" s="1"/>
  <c r="B85" i="4"/>
  <c r="A60" i="6" s="1"/>
  <c r="B83" i="4"/>
  <c r="A59" i="6" s="1"/>
  <c r="B67" i="4"/>
  <c r="A48" i="6" s="1"/>
  <c r="B43" i="4"/>
  <c r="A28" i="6" s="1"/>
  <c r="B61" i="4"/>
  <c r="A43" i="6" s="1"/>
  <c r="K65" i="6"/>
  <c r="D14" i="6"/>
  <c r="C14" i="6"/>
  <c r="D26" i="6"/>
  <c r="C26" i="6"/>
  <c r="C24" i="6"/>
  <c r="C20" i="6"/>
  <c r="K66" i="6"/>
  <c r="D20" i="6"/>
  <c r="C36" i="6"/>
  <c r="D36" i="6"/>
  <c r="C34" i="6"/>
  <c r="D34" i="6"/>
  <c r="A24" i="6"/>
  <c r="B35" i="6"/>
  <c r="G35" i="6" s="1"/>
  <c r="B40" i="6"/>
  <c r="G40" i="6" s="1"/>
  <c r="B52" i="6"/>
  <c r="G52" i="6" s="1"/>
  <c r="B45" i="6"/>
  <c r="G45" i="6" s="1"/>
  <c r="C41" i="6"/>
  <c r="C29" i="6"/>
  <c r="C16" i="6"/>
  <c r="C39" i="6"/>
  <c r="C44" i="6"/>
  <c r="D46" i="6"/>
  <c r="B47" i="6"/>
  <c r="G47" i="6" s="1"/>
  <c r="B25" i="6"/>
  <c r="G25" i="6" s="1"/>
  <c r="B42" i="6"/>
  <c r="G42" i="6" s="1"/>
  <c r="B30" i="6"/>
  <c r="G30" i="6" s="1"/>
  <c r="F25" i="6"/>
  <c r="B27" i="6"/>
  <c r="G27" i="6" s="1"/>
  <c r="B37" i="6"/>
  <c r="G37" i="6" s="1"/>
  <c r="B22" i="6"/>
  <c r="C49" i="6"/>
  <c r="C31" i="6"/>
  <c r="G17" i="6"/>
  <c r="H17" i="6" s="1"/>
  <c r="A15" i="6"/>
  <c r="G64" i="6"/>
  <c r="B71" i="4"/>
  <c r="A52" i="6" s="1"/>
  <c r="B56" i="4"/>
  <c r="A39" i="6" s="1"/>
  <c r="B68" i="4"/>
  <c r="A49" i="6" s="1"/>
  <c r="G49" i="4"/>
  <c r="B65" i="4"/>
  <c r="A47" i="6" s="1"/>
  <c r="B50" i="4"/>
  <c r="A34" i="6" s="1"/>
  <c r="G74" i="4"/>
  <c r="G61" i="4"/>
  <c r="B34" i="4"/>
  <c r="A21" i="6" s="1"/>
  <c r="G67" i="4"/>
  <c r="B59" i="4"/>
  <c r="A42" i="6" s="1"/>
  <c r="V21" i="5" l="1"/>
  <c r="G21" i="5" s="1"/>
  <c r="V22" i="5"/>
  <c r="G22" i="5" s="1"/>
  <c r="AB22" i="5"/>
  <c r="AB21" i="5"/>
  <c r="F69" i="6"/>
  <c r="D51" i="6"/>
  <c r="B32" i="6"/>
  <c r="G32" i="6" s="1"/>
  <c r="G22" i="6"/>
  <c r="H22" i="6" s="1"/>
  <c r="K68" i="6" s="1"/>
  <c r="F27" i="6"/>
  <c r="F30" i="6"/>
  <c r="H30" i="6" s="1"/>
  <c r="H25" i="6"/>
  <c r="F66" i="6"/>
  <c r="F50" i="6"/>
  <c r="H50" i="6" s="1"/>
  <c r="F40" i="6"/>
  <c r="H40" i="6" s="1"/>
  <c r="F35" i="6"/>
  <c r="H35" i="6" s="1"/>
  <c r="F45" i="6"/>
  <c r="H45" i="6" s="1"/>
  <c r="D17" i="6"/>
  <c r="C17" i="6"/>
  <c r="B64" i="6"/>
  <c r="H64" i="6"/>
  <c r="G66" i="6" l="1"/>
  <c r="H66" i="6" s="1"/>
  <c r="I22" i="5"/>
  <c r="F22" i="5"/>
  <c r="R22" i="5"/>
  <c r="J22" i="5"/>
  <c r="E22" i="5"/>
  <c r="H22" i="5"/>
  <c r="H21" i="5"/>
  <c r="J21" i="5"/>
  <c r="F21" i="5"/>
  <c r="E21" i="5"/>
  <c r="R21" i="5"/>
  <c r="I21" i="5"/>
  <c r="G65" i="6"/>
  <c r="H65" i="6" s="1"/>
  <c r="D65" i="6" s="1"/>
  <c r="G67" i="6"/>
  <c r="H67" i="6" s="1"/>
  <c r="G68" i="6"/>
  <c r="C69" i="6"/>
  <c r="F37" i="6"/>
  <c r="H37" i="6" s="1"/>
  <c r="H27" i="6"/>
  <c r="F47" i="6"/>
  <c r="H47" i="6" s="1"/>
  <c r="F32" i="6"/>
  <c r="H32" i="6" s="1"/>
  <c r="F68" i="6"/>
  <c r="F42" i="6"/>
  <c r="H42" i="6" s="1"/>
  <c r="F52" i="6"/>
  <c r="H52" i="6" s="1"/>
  <c r="D50" i="6"/>
  <c r="C50" i="6"/>
  <c r="D25" i="6"/>
  <c r="C25" i="6"/>
  <c r="D40" i="6"/>
  <c r="C40" i="6"/>
  <c r="D22" i="6"/>
  <c r="C22" i="6"/>
  <c r="D45" i="6"/>
  <c r="C45" i="6"/>
  <c r="F54" i="6"/>
  <c r="C35" i="6"/>
  <c r="D35" i="6"/>
  <c r="D30" i="6"/>
  <c r="C30" i="6"/>
  <c r="D64" i="6"/>
  <c r="C64" i="6"/>
  <c r="D66" i="6" l="1"/>
  <c r="C66" i="6"/>
  <c r="X21" i="5"/>
  <c r="X22" i="5"/>
  <c r="C65" i="6"/>
  <c r="H68" i="6"/>
  <c r="C68" i="6" s="1"/>
  <c r="D67" i="6"/>
  <c r="C67" i="6"/>
  <c r="G69" i="6" a="1"/>
  <c r="G69" i="6" s="1"/>
  <c r="H69" i="6" s="1"/>
  <c r="F58" i="6"/>
  <c r="H58" i="6" s="1"/>
  <c r="F59" i="6"/>
  <c r="H59" i="6" s="1"/>
  <c r="F57" i="6"/>
  <c r="H57" i="6" s="1"/>
  <c r="F55" i="6"/>
  <c r="H54" i="6"/>
  <c r="F62" i="6"/>
  <c r="H62" i="6" s="1"/>
  <c r="F63" i="6"/>
  <c r="H63" i="6" s="1"/>
  <c r="F60" i="6"/>
  <c r="H60" i="6" s="1"/>
  <c r="C27" i="6"/>
  <c r="D27" i="6"/>
  <c r="D52" i="6"/>
  <c r="C52" i="6"/>
  <c r="C37" i="6"/>
  <c r="D37" i="6"/>
  <c r="D42" i="6"/>
  <c r="C42" i="6"/>
  <c r="D68" i="6"/>
  <c r="C32" i="6"/>
  <c r="D32" i="6"/>
  <c r="D47" i="6"/>
  <c r="C47" i="6"/>
  <c r="S21" i="5"/>
  <c r="S22" i="5"/>
  <c r="D54" i="6" l="1"/>
  <c r="C54" i="6"/>
  <c r="F56" i="6"/>
  <c r="H56" i="6" s="1"/>
  <c r="H55" i="6"/>
  <c r="D57" i="6"/>
  <c r="C57" i="6"/>
  <c r="C60" i="6"/>
  <c r="D60" i="6"/>
  <c r="D59" i="6"/>
  <c r="C59" i="6"/>
  <c r="D63" i="6"/>
  <c r="C63" i="6"/>
  <c r="D58" i="6"/>
  <c r="C58" i="6"/>
  <c r="D62" i="6"/>
  <c r="C62" i="6"/>
  <c r="T22" i="5"/>
  <c r="T21" i="5"/>
  <c r="H70" i="6" l="1"/>
  <c r="D2" i="6" s="1"/>
  <c r="D56" i="6"/>
  <c r="C56" i="6"/>
  <c r="C55" i="6"/>
  <c r="D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<sst xmlns="http://schemas.openxmlformats.org/spreadsheetml/2006/main" count="22601" uniqueCount="15868">
  <si>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</si>
  <si>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</si>
  <si>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</si>
  <si>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</si>
  <si>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</si>
  <si>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</si>
  <si>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</si>
  <si>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</si>
  <si>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</si>
  <si>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</si>
  <si>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</si>
  <si>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</si>
  <si>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</si>
  <si>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</si>
  <si>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</si>
  <si>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</si>
  <si>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</si>
  <si>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</si>
  <si>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</si>
  <si>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</si>
  <si>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</si>
  <si>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</si>
  <si>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</si>
  <si>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</si>
  <si>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</si>
  <si>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</si>
  <si>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</si>
  <si>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</si>
  <si>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</si>
  <si>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</si>
  <si>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</si>
  <si>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</si>
  <si>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</si>
  <si>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</si>
  <si>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</si>
  <si>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</si>
  <si>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</si>
  <si>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</si>
  <si>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</si>
  <si>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</si>
  <si>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</si>
  <si>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</si>
  <si>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</si>
  <si>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</si>
  <si>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</si>
  <si>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</si>
  <si>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</si>
  <si>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</si>
  <si>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</si>
  <si>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</si>
  <si>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</si>
  <si>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</si>
  <si>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</si>
  <si>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</si>
  <si>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</si>
  <si>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</si>
  <si>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</si>
  <si>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</si>
  <si>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</si>
  <si>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</si>
  <si>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</si>
  <si>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</si>
  <si>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</si>
  <si>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</si>
  <si>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</si>
  <si>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</si>
  <si>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</si>
  <si>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</si>
  <si>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</si>
  <si>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</si>
  <si>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</si>
  <si>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</si>
  <si>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</si>
  <si>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</si>
  <si>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</si>
  <si>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</si>
  <si>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</si>
  <si>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</si>
  <si>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</si>
  <si>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</si>
  <si>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</si>
  <si>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</si>
  <si>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</si>
  <si>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</si>
  <si>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</si>
  <si>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</si>
  <si>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</si>
  <si>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</si>
  <si>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</si>
  <si>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</si>
  <si>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</si>
  <si>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</si>
  <si>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</si>
  <si>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</si>
  <si>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</si>
  <si>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</si>
  <si>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</si>
  <si>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</si>
  <si>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</si>
  <si>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</si>
  <si>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</si>
  <si>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</si>
  <si>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</si>
  <si>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</si>
  <si>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</si>
  <si>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</si>
  <si>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</si>
  <si>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</si>
  <si>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</si>
  <si>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</si>
  <si>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</si>
  <si>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</si>
  <si>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</si>
  <si>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</si>
  <si>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</si>
  <si>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</si>
  <si>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</si>
  <si>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</si>
  <si>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</si>
  <si>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</si>
  <si>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</si>
  <si>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</si>
  <si>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</si>
  <si>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</si>
  <si>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</si>
  <si>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</si>
  <si>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</si>
  <si>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</si>
  <si>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</si>
  <si>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</si>
  <si>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</si>
  <si>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</si>
  <si>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</si>
  <si>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</si>
  <si>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</si>
  <si>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</si>
  <si>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</si>
  <si>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</si>
  <si>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</si>
  <si>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</si>
  <si>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</si>
  <si>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</si>
  <si>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</si>
  <si>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</si>
  <si>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</si>
  <si>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</si>
  <si>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</si>
  <si>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</si>
  <si>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</si>
  <si>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</si>
  <si>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</si>
  <si>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</si>
  <si>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</si>
  <si>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</si>
  <si>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</si>
  <si>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</si>
  <si>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</si>
  <si>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</si>
  <si>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</si>
  <si>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</si>
  <si>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</si>
  <si>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</si>
  <si>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</si>
  <si>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</si>
  <si>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</si>
  <si>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</si>
  <si>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</si>
  <si>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</si>
  <si>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</si>
  <si>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</si>
  <si>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</si>
  <si>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</si>
  <si>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</si>
  <si>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</si>
  <si>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</si>
  <si>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</si>
  <si>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</si>
  <si>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</si>
  <si>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</si>
  <si>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</si>
  <si>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</si>
  <si>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</si>
  <si>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</si>
  <si>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</si>
  <si>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</si>
  <si>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</si>
  <si>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</si>
  <si>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</si>
  <si>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</si>
  <si>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</si>
  <si>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</si>
  <si>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</si>
  <si>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</si>
  <si>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</si>
  <si>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</si>
  <si>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</si>
  <si>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</si>
  <si>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</si>
  <si>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</si>
  <si>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</si>
  <si>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</si>
  <si>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</si>
  <si>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</si>
  <si>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</si>
  <si>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</si>
  <si>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</si>
  <si>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</si>
  <si>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</si>
  <si>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</si>
  <si>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</si>
  <si>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</si>
  <si>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</si>
  <si>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</si>
  <si>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</si>
  <si>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</si>
  <si>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</si>
  <si>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</si>
  <si>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</si>
  <si>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</si>
  <si>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</si>
  <si>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</si>
  <si>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</si>
  <si>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</si>
  <si>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</si>
  <si>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</si>
  <si>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</si>
  <si>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</si>
  <si>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</si>
  <si>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</si>
  <si>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</si>
  <si>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</si>
  <si>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</si>
  <si>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</si>
  <si>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</si>
  <si>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</si>
  <si>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</si>
  <si>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</si>
  <si>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</si>
  <si>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</si>
  <si>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</si>
  <si>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</si>
  <si>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</si>
  <si>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</si>
  <si>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</si>
  <si>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</si>
  <si>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</si>
  <si>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</si>
  <si>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</si>
  <si>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</si>
  <si>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</si>
  <si>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</si>
  <si>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</si>
  <si>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</si>
  <si>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</si>
  <si>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</si>
  <si>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</si>
  <si>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</si>
  <si>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</si>
  <si>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</si>
  <si>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</si>
  <si>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</si>
  <si>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</si>
  <si>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</si>
  <si>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</si>
  <si>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</si>
  <si>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</si>
  <si>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</si>
  <si>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</si>
  <si>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</si>
  <si>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</si>
  <si>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</si>
  <si>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</si>
  <si>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</si>
  <si>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</si>
  <si>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</si>
  <si>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</si>
  <si>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</si>
  <si>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</si>
  <si>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</si>
  <si>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</si>
  <si>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</si>
  <si>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</si>
  <si>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</si>
  <si>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</si>
  <si>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</si>
  <si>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</si>
  <si>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</si>
  <si>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</si>
  <si>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</si>
  <si>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</si>
  <si>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</si>
  <si>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</si>
  <si>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</si>
  <si>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</si>
  <si>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</si>
  <si>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</si>
  <si>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</si>
  <si>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</si>
  <si>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</si>
  <si>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</si>
  <si>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</si>
  <si>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</si>
  <si>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</si>
  <si>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</si>
  <si>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</si>
  <si>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</si>
  <si>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</si>
  <si>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</si>
  <si>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</si>
  <si>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</si>
  <si>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</si>
  <si>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</si>
  <si>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</si>
  <si>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</si>
  <si>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</si>
  <si>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</si>
  <si>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</si>
  <si>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</si>
  <si>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</si>
  <si>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</si>
  <si>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</si>
  <si>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</si>
  <si>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</si>
  <si>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</si>
  <si>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</si>
  <si>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</si>
  <si>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</si>
  <si>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</si>
  <si>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</si>
  <si>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</si>
  <si>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</si>
  <si>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</si>
  <si>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</si>
  <si>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</si>
  <si>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</si>
  <si>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</si>
  <si>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</si>
  <si>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</si>
  <si>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</si>
  <si>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</si>
  <si>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</si>
  <si>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</si>
  <si>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</si>
  <si>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</si>
  <si>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</si>
  <si>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</si>
  <si>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</si>
  <si>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</si>
  <si>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</si>
  <si>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</si>
  <si>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</si>
  <si>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</si>
  <si>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</si>
  <si>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</si>
  <si>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</si>
  <si>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</si>
  <si>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</si>
  <si>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</si>
  <si>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</si>
  <si>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</si>
  <si>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</si>
  <si>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</si>
  <si>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</si>
  <si>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</si>
  <si>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</si>
  <si>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</si>
  <si>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</si>
  <si>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</si>
  <si>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</si>
  <si>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</si>
  <si>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</si>
  <si>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</si>
  <si>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</si>
  <si>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</si>
  <si>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</si>
  <si>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</si>
  <si>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</si>
  <si>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</si>
  <si>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</si>
  <si>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</si>
  <si>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</si>
  <si>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</si>
  <si>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</si>
  <si>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</si>
  <si>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</si>
  <si>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</si>
  <si>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</si>
  <si>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</si>
  <si>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</si>
  <si>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</si>
  <si>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</si>
  <si>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</si>
  <si>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</si>
  <si>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</si>
  <si>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</si>
  <si>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</si>
  <si>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</si>
  <si>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</si>
  <si>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</si>
  <si>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</si>
  <si>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</si>
  <si>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</si>
  <si>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</si>
  <si>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</si>
  <si>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</si>
  <si>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</si>
  <si>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</si>
  <si>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</si>
  <si>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</si>
  <si>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</si>
  <si>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</si>
  <si>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</si>
  <si>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</si>
  <si>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</si>
  <si>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</si>
  <si>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</si>
  <si>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</si>
  <si>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</si>
  <si>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</si>
  <si>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</si>
  <si>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</si>
  <si>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</si>
  <si>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</si>
  <si>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</si>
  <si>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</si>
  <si>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</si>
  <si>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</si>
  <si>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</si>
  <si>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</si>
  <si>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</si>
  <si>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</si>
  <si>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</si>
  <si>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</si>
  <si>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</si>
  <si>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</si>
  <si>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</si>
  <si>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</si>
  <si>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</si>
  <si>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</si>
  <si>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</si>
  <si>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</si>
  <si>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</si>
  <si>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</si>
  <si>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</si>
  <si>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</si>
  <si>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</si>
  <si>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</si>
  <si>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</si>
  <si>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</si>
  <si>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</si>
  <si>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</si>
  <si>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</si>
  <si>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</si>
  <si>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</si>
  <si>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</si>
  <si>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</si>
  <si>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</si>
  <si>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</si>
  <si>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</si>
  <si>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</si>
  <si>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</si>
  <si>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</si>
  <si>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</si>
  <si>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</si>
  <si>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</si>
  <si>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</si>
  <si>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</si>
  <si>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</si>
  <si>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</si>
  <si>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</si>
  <si>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</si>
  <si>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</si>
  <si>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</si>
  <si>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</si>
  <si>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</si>
  <si>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</si>
  <si>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</si>
  <si>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</si>
  <si>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</si>
  <si>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</si>
  <si>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</si>
  <si>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</si>
  <si>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</si>
  <si>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</si>
  <si>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</si>
  <si>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</si>
  <si>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</si>
  <si>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</si>
  <si>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</si>
  <si>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</si>
  <si>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</si>
  <si>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</si>
  <si>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</si>
  <si>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</si>
  <si>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</si>
  <si>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</si>
  <si>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</si>
  <si>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</si>
  <si>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</si>
  <si>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</si>
  <si>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</si>
  <si>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</si>
  <si>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</si>
  <si>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</si>
  <si>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</si>
  <si>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</si>
  <si>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</si>
  <si>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</si>
  <si>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</si>
  <si>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</si>
  <si>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</si>
  <si>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</si>
  <si>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</si>
  <si>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</si>
  <si>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</si>
  <si>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</si>
  <si>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</si>
  <si>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</si>
  <si>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</si>
  <si>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</si>
  <si>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</si>
  <si>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</si>
  <si>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</si>
  <si>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</si>
  <si>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</si>
  <si>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</si>
  <si>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</si>
  <si>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</si>
  <si>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</si>
  <si>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</si>
  <si>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</si>
  <si>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</si>
  <si>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</si>
  <si>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</si>
  <si>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</si>
  <si>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</si>
  <si>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</si>
  <si>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</si>
  <si>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</si>
  <si>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</si>
  <si>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</si>
  <si>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</si>
  <si>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</si>
  <si>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</si>
  <si>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</si>
  <si>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</si>
  <si>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</si>
  <si>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</si>
  <si>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</si>
  <si>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</si>
  <si>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</si>
  <si>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</si>
  <si>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</si>
  <si>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</si>
  <si>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</si>
  <si>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</si>
  <si>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</si>
  <si>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</si>
  <si>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</si>
  <si>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</si>
  <si>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</si>
  <si>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</si>
  <si>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</si>
  <si>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</si>
  <si>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</si>
  <si>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</si>
  <si>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</si>
  <si>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</si>
  <si>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</si>
  <si>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</si>
  <si>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</si>
  <si>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</si>
  <si>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</si>
  <si>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</si>
  <si>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</si>
  <si>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</si>
  <si>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</si>
  <si>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</si>
  <si>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</si>
  <si>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</si>
  <si>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</si>
  <si>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</si>
  <si>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</si>
  <si>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</si>
  <si>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</si>
  <si>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</si>
  <si>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</si>
  <si>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</si>
  <si>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</si>
  <si>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</si>
  <si>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</si>
  <si>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</si>
  <si>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</si>
  <si>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</si>
  <si>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</si>
  <si>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</si>
  <si>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</si>
  <si>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</si>
  <si>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</si>
  <si>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</si>
  <si>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</si>
  <si>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</si>
  <si>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</si>
  <si>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</si>
  <si>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</si>
  <si>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</si>
  <si>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</si>
  <si>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</si>
  <si>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</si>
  <si>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</si>
  <si>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</si>
  <si>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</si>
  <si>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</si>
  <si>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</si>
  <si>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</si>
  <si>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</si>
  <si>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</si>
  <si>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</si>
  <si>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</si>
  <si>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</si>
  <si>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</si>
  <si>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</si>
  <si>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</si>
  <si>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</si>
  <si>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</si>
  <si>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</si>
  <si>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</si>
  <si>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</si>
  <si>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</si>
  <si>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</si>
  <si>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</si>
  <si>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</si>
  <si>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</si>
  <si>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</si>
  <si>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</si>
  <si>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</si>
  <si>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</si>
  <si>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</si>
  <si>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</si>
  <si>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</si>
  <si>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</si>
  <si>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</si>
  <si>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</si>
  <si>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</si>
  <si>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</si>
  <si>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</si>
  <si>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</si>
  <si>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</si>
  <si>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</si>
  <si>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</si>
  <si>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</si>
  <si>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</si>
  <si>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</si>
  <si>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</si>
  <si>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</si>
  <si>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</si>
  <si>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</si>
  <si>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</si>
  <si>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</si>
  <si>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</si>
  <si>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</si>
  <si>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</si>
  <si>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</si>
  <si>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</si>
  <si>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</si>
  <si>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</si>
  <si>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</si>
  <si>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</si>
  <si>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</si>
  <si>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</si>
  <si>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</si>
  <si>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</si>
  <si>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</si>
  <si>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</si>
  <si>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</si>
  <si>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</si>
  <si>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</si>
  <si>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</si>
  <si>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</si>
  <si>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</si>
  <si>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</si>
  <si>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</si>
  <si>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</si>
  <si>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</si>
  <si>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</si>
  <si>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</si>
  <si>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</si>
  <si>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</si>
  <si>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</si>
  <si>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</si>
  <si>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</si>
  <si>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</si>
  <si>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</si>
  <si>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</si>
  <si>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</si>
  <si>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</si>
  <si>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</si>
  <si>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</si>
  <si>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</si>
  <si>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</si>
  <si>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</si>
  <si>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</si>
  <si>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</si>
  <si>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</si>
  <si>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</si>
  <si>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</si>
  <si>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</si>
  <si>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</si>
  <si>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</si>
  <si>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</si>
  <si>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</si>
  <si>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</si>
  <si>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</si>
  <si>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</si>
  <si>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</si>
  <si>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</si>
  <si>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</si>
  <si>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</si>
  <si>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</si>
  <si>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</si>
  <si>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</si>
  <si>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</si>
  <si>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</si>
  <si>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</si>
  <si>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</si>
  <si>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</si>
  <si>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</si>
  <si>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</si>
  <si>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</si>
  <si>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</si>
  <si>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</si>
  <si>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</si>
  <si>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</si>
  <si>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</si>
  <si>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</si>
  <si>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</si>
  <si>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</si>
  <si>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</si>
  <si>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</si>
  <si>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</si>
  <si>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</si>
  <si>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</si>
  <si>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</si>
  <si>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</si>
  <si>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</si>
  <si>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</si>
  <si>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</si>
  <si>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</si>
  <si>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</si>
  <si>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</si>
  <si>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</si>
  <si>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</si>
  <si>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</si>
  <si>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</si>
  <si>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</si>
  <si>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</si>
  <si>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</si>
  <si>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</si>
  <si>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</si>
  <si>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</si>
  <si>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</si>
  <si>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</si>
  <si>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</si>
  <si>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</si>
  <si>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</si>
  <si>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</si>
  <si>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</si>
  <si>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</si>
  <si>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</si>
  <si>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</si>
  <si>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</si>
  <si>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</si>
  <si>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</si>
  <si>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</si>
  <si>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</si>
  <si>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</si>
  <si>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</si>
  <si>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</si>
  <si>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</si>
  <si>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</si>
  <si>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</si>
  <si>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</si>
  <si>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</si>
  <si>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</si>
  <si>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</si>
  <si>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</si>
  <si>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</si>
  <si>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</si>
  <si>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</si>
  <si>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</si>
  <si>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</si>
  <si>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</si>
  <si>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</si>
  <si>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</si>
  <si>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</si>
  <si>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</si>
  <si>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</si>
  <si>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</si>
  <si>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</si>
  <si>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</si>
  <si>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</si>
  <si>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</si>
  <si>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</si>
  <si>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</si>
  <si>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</si>
  <si>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</si>
  <si>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</si>
  <si>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</si>
  <si>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</si>
  <si>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</si>
  <si>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</si>
  <si>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</si>
  <si>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</si>
  <si>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</si>
  <si>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</si>
  <si>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</si>
  <si>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</si>
  <si>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</si>
  <si>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</si>
  <si>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</si>
  <si>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</si>
  <si>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</si>
  <si>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</si>
  <si>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</si>
  <si>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</si>
  <si>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</si>
  <si>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</si>
  <si>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</si>
  <si>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</si>
  <si>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</si>
  <si>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</si>
  <si>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</si>
  <si>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</si>
  <si>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</si>
  <si>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</si>
  <si>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</si>
  <si>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</si>
  <si>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</si>
  <si>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</si>
  <si>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</si>
  <si>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</si>
  <si>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</si>
  <si>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</si>
  <si>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</si>
  <si>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</si>
  <si>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</si>
  <si>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</si>
  <si>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</si>
  <si>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</si>
  <si>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</si>
  <si>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</si>
  <si>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</si>
  <si>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</si>
  <si>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</si>
  <si>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</si>
  <si>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</si>
  <si>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</si>
  <si>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</si>
  <si>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</si>
  <si>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</si>
  <si>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</si>
  <si>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</si>
  <si>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</si>
  <si>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</si>
  <si>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</si>
  <si>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</si>
  <si>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</si>
  <si>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</si>
  <si>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</si>
  <si>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</si>
  <si>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</si>
  <si>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</si>
  <si>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</si>
  <si>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</si>
  <si>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</si>
  <si>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</si>
  <si>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</si>
  <si>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</si>
  <si>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</si>
  <si>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</si>
  <si>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</si>
  <si>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</si>
  <si>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</si>
  <si>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</si>
  <si>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</si>
  <si>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</si>
  <si>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</si>
  <si>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</si>
  <si>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</si>
  <si>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</si>
  <si>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</si>
  <si>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</si>
  <si>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</si>
  <si>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</si>
  <si>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</si>
  <si>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</si>
  <si>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</si>
  <si>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</si>
  <si>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</si>
  <si>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</si>
  <si>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</si>
  <si>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</si>
  <si>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</si>
  <si>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</si>
  <si>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</si>
  <si>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</si>
  <si>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</si>
  <si>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</si>
  <si>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</si>
  <si>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</si>
  <si>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</si>
  <si>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</si>
  <si>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</si>
  <si>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</si>
  <si>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</si>
  <si>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</si>
  <si>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</si>
  <si>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</si>
  <si>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</si>
  <si>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</si>
  <si>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</si>
  <si>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</si>
  <si>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</si>
  <si>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</si>
  <si>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</si>
  <si>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</si>
  <si>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</si>
  <si>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</si>
  <si>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</si>
  <si>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</si>
  <si>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</si>
  <si>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</si>
  <si>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</si>
  <si>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</si>
  <si>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</si>
  <si>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</si>
  <si>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</si>
  <si>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</si>
  <si>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</si>
  <si>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</si>
  <si>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</si>
  <si>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</si>
  <si>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</si>
  <si>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</si>
  <si>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</si>
  <si>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</si>
  <si>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</si>
  <si>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</si>
  <si>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</si>
  <si>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</si>
  <si>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</si>
  <si>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</si>
  <si>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</si>
  <si>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</si>
  <si>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</si>
  <si>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</si>
  <si>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</si>
  <si>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</si>
  <si>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</si>
  <si>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</si>
  <si>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</si>
  <si>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</si>
  <si>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</si>
  <si>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</si>
  <si>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</si>
  <si>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</si>
  <si>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</si>
  <si>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</si>
  <si>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</si>
  <si>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</si>
  <si>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</si>
  <si>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</si>
  <si>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</si>
  <si>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</si>
  <si>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</si>
  <si>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</si>
  <si>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</si>
  <si>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</si>
  <si>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</si>
  <si>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</si>
  <si>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</si>
  <si>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</si>
  <si>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</si>
  <si>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</si>
  <si>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</si>
  <si>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</si>
  <si>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</si>
  <si>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</si>
  <si>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</si>
  <si>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</si>
  <si>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</si>
  <si>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</si>
  <si>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</si>
  <si>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</si>
  <si>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</si>
  <si>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</si>
  <si>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</si>
  <si>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</si>
  <si>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</si>
  <si>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</si>
  <si>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</si>
  <si>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</si>
  <si>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</si>
  <si>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</si>
  <si>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</si>
  <si>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</si>
  <si>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</si>
  <si>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</si>
  <si>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</si>
  <si>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</si>
  <si>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</si>
  <si>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</si>
  <si>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</si>
  <si>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</si>
  <si>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</si>
  <si>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</si>
  <si>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</si>
  <si>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</si>
  <si>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</si>
  <si>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</si>
  <si>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</si>
  <si>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</si>
  <si>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</si>
  <si>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</si>
  <si>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</si>
  <si>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</si>
  <si>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</si>
  <si>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</si>
  <si>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</si>
  <si>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</si>
  <si>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</si>
  <si>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</si>
  <si>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</si>
  <si>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</si>
  <si>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</si>
  <si>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</si>
  <si>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</si>
  <si>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</si>
  <si>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</si>
  <si>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</si>
  <si>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</si>
  <si>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</si>
  <si>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</si>
  <si>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</si>
  <si>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</si>
  <si>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</si>
  <si>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</si>
  <si>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</si>
  <si>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</si>
  <si>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</si>
  <si>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</si>
  <si>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</si>
  <si>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</si>
  <si>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</si>
  <si>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</si>
  <si>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</si>
  <si>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</si>
  <si>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</si>
  <si>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</si>
  <si>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</si>
  <si>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</si>
  <si>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</si>
  <si>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</si>
  <si>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</si>
  <si>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</si>
  <si>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</si>
  <si>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</si>
  <si>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</si>
  <si>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</si>
  <si>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</si>
  <si>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</si>
  <si>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</si>
  <si>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</si>
  <si>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</si>
  <si>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</si>
  <si>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</si>
  <si>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</si>
  <si>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</si>
  <si>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</si>
  <si>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</si>
  <si>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</si>
  <si>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</si>
  <si>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</si>
  <si>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</si>
  <si>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</si>
  <si>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</si>
  <si>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</si>
  <si>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</si>
  <si>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</si>
  <si>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</si>
  <si>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</si>
  <si>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</si>
  <si>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</si>
  <si>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</si>
  <si>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</si>
  <si>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</si>
  <si>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</si>
  <si>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</si>
  <si>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</si>
  <si>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</si>
  <si>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</si>
  <si>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</si>
  <si>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</si>
  <si>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</si>
  <si>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</si>
  <si>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</si>
  <si>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</si>
  <si>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</si>
  <si>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</si>
  <si>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</si>
  <si>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</si>
  <si>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</si>
  <si>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</si>
  <si>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</si>
  <si>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</si>
  <si>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</si>
  <si>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</si>
  <si>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</si>
  <si>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</si>
  <si>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</si>
  <si>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</si>
  <si>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</si>
  <si>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</si>
  <si>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</si>
  <si>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</si>
  <si>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</si>
  <si>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</si>
  <si>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</si>
  <si>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</si>
  <si>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</si>
  <si>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</si>
  <si>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</si>
  <si>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</si>
  <si>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</si>
  <si>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</si>
  <si>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</si>
  <si>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</si>
  <si>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</si>
  <si>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</si>
  <si>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</si>
  <si>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</si>
  <si>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</si>
  <si>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</si>
  <si>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</si>
  <si>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</si>
  <si>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</si>
  <si>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</si>
  <si>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</si>
  <si>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</si>
  <si>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</si>
  <si>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</si>
  <si>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</si>
  <si>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</si>
  <si>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</si>
  <si>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</si>
  <si>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</si>
  <si>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</si>
  <si>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</si>
  <si>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</si>
  <si>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</si>
  <si>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</si>
  <si>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</si>
  <si>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</si>
  <si>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</si>
  <si>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</si>
  <si>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</si>
  <si>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</si>
  <si>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</si>
  <si>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</si>
  <si>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</si>
  <si>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</si>
  <si>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</si>
  <si>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</si>
  <si>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</si>
  <si>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</si>
  <si>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</si>
  <si>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</si>
  <si>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</si>
  <si>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</si>
  <si>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</si>
  <si>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</si>
  <si>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</si>
  <si>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</si>
  <si>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</si>
  <si>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</si>
  <si>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</si>
  <si>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</si>
  <si>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</si>
  <si>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</si>
  <si>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</si>
  <si>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</si>
  <si>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</si>
  <si>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</si>
  <si>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</si>
  <si>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</si>
  <si>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</si>
  <si>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</si>
  <si>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</si>
  <si>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</si>
  <si>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</si>
  <si>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</si>
  <si>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</si>
  <si>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</si>
  <si>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</si>
  <si>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</si>
  <si>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</si>
  <si>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</si>
  <si>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</si>
  <si>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</si>
  <si>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</si>
  <si>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</si>
  <si>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</si>
  <si>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</si>
  <si>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</si>
  <si>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</si>
  <si>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</si>
  <si>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</si>
  <si>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</si>
  <si>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</si>
  <si>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</si>
  <si>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</si>
  <si>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</si>
  <si>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</si>
  <si>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</si>
  <si>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</si>
  <si>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</si>
  <si>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</si>
  <si>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</si>
  <si>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</si>
  <si>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</si>
  <si>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</si>
  <si>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</si>
  <si>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</si>
  <si>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</si>
  <si>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</si>
  <si>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</si>
  <si>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</si>
  <si>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</si>
  <si>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</si>
  <si>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</si>
  <si>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</si>
  <si>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</si>
  <si>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</si>
  <si>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</si>
  <si>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</si>
  <si>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</si>
  <si>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</si>
  <si>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</si>
  <si>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</si>
  <si>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</si>
  <si>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</si>
  <si>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</si>
  <si>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</si>
  <si>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</si>
  <si>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</si>
  <si>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</si>
  <si>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</si>
  <si>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</si>
  <si>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</si>
  <si>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</si>
  <si>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</si>
  <si>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</si>
  <si>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</si>
  <si>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</si>
  <si>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</si>
  <si>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</si>
  <si>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</si>
  <si>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</si>
  <si>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</si>
  <si>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</si>
  <si>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</si>
  <si>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</si>
  <si>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</si>
  <si>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</si>
  <si>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</si>
  <si>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</si>
  <si>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</si>
  <si>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</si>
  <si>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</si>
  <si>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</si>
  <si>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</si>
  <si>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</si>
  <si>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</si>
  <si>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</si>
  <si>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</si>
  <si>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</si>
  <si>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</si>
  <si>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</si>
  <si>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</si>
  <si>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</si>
  <si>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</si>
  <si>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</si>
  <si>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</si>
  <si>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</si>
  <si>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</si>
  <si>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</si>
  <si>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</si>
  <si>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</si>
  <si>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</si>
  <si>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</si>
  <si>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</si>
  <si>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</si>
  <si>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</si>
  <si>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</si>
  <si>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</si>
  <si>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</si>
  <si>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</si>
  <si>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</si>
  <si>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</si>
  <si>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</si>
  <si>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</si>
  <si>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</si>
  <si>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</si>
  <si>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</si>
  <si>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</si>
  <si>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</si>
  <si>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</si>
  <si>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</si>
  <si>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</si>
  <si>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</si>
  <si>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</si>
  <si>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</si>
  <si>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</si>
  <si>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</si>
  <si>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</si>
  <si>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</si>
  <si>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</si>
  <si>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</si>
  <si>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</si>
  <si>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</si>
  <si>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</si>
  <si>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</si>
  <si>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</si>
  <si>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</si>
  <si>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</si>
  <si>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</si>
  <si>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</si>
  <si>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</si>
  <si>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</si>
  <si>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</si>
  <si>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</si>
  <si>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</si>
  <si>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</si>
  <si>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</si>
  <si>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</si>
  <si>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</si>
  <si>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</si>
  <si>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</si>
  <si>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</si>
  <si>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</si>
  <si>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</si>
  <si>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</si>
  <si>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</si>
  <si>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</si>
  <si>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</si>
  <si>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</si>
  <si>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</si>
  <si>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</si>
  <si>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</si>
  <si>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</si>
  <si>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</si>
  <si>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</si>
  <si>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</si>
  <si>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</si>
  <si>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</si>
  <si>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</si>
  <si>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</si>
  <si>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</si>
  <si>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</si>
  <si>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</si>
  <si>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</si>
  <si>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</si>
  <si>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</si>
  <si>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</si>
  <si>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</si>
  <si>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</si>
  <si>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</si>
  <si>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</si>
  <si>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</si>
  <si>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</si>
  <si>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</si>
  <si>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</si>
  <si>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</si>
  <si>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</si>
  <si>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</si>
  <si>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</si>
  <si>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</si>
  <si>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</si>
  <si>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</si>
  <si>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</si>
  <si>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</si>
  <si>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</si>
  <si>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</si>
  <si>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</si>
  <si>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</si>
  <si>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</si>
  <si>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</si>
  <si>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</si>
  <si>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</si>
  <si>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</si>
  <si>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</si>
  <si>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</si>
  <si>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</si>
  <si>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</si>
  <si>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</si>
  <si>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</si>
  <si>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</si>
  <si>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</si>
  <si>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</si>
  <si>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</si>
  <si>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</si>
  <si>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</si>
  <si>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</si>
  <si>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</si>
  <si>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</si>
  <si>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</si>
  <si>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</si>
  <si>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</si>
  <si>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</si>
  <si>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</si>
  <si>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</si>
  <si>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</si>
  <si>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</si>
  <si>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</si>
  <si>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</si>
  <si>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</si>
  <si>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</si>
  <si>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</si>
  <si>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</si>
  <si>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</si>
  <si>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</si>
  <si>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</si>
  <si>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</si>
  <si>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</si>
  <si>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</si>
  <si>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</si>
  <si>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</si>
  <si>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</si>
  <si>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</si>
  <si>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</si>
  <si>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</si>
  <si>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</si>
  <si>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</si>
  <si>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</si>
  <si>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</si>
  <si>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</si>
  <si>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</si>
  <si>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</si>
  <si>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</si>
  <si>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</si>
  <si>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</si>
  <si>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</si>
  <si>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</si>
  <si>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</si>
  <si>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</si>
  <si>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</si>
  <si>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</si>
  <si>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</si>
  <si>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</si>
  <si>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</si>
  <si>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</si>
  <si>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</si>
  <si>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</si>
  <si>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</si>
  <si>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</si>
  <si>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</si>
  <si>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</si>
  <si>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</si>
  <si>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</si>
  <si>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</si>
  <si>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</si>
  <si>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</si>
  <si>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</si>
  <si>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</si>
  <si>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</si>
  <si>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</si>
  <si>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</si>
  <si>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</si>
  <si>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</si>
  <si>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</si>
  <si>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</si>
  <si>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</si>
  <si>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</si>
  <si>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</si>
  <si>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</si>
  <si>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</si>
  <si>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</si>
  <si>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</si>
  <si>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</si>
  <si>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</si>
  <si>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</si>
  <si>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</si>
  <si>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</si>
  <si>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</si>
  <si>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</si>
  <si>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</si>
  <si>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</si>
  <si>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</si>
  <si>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</si>
  <si>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</si>
  <si>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</si>
  <si>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</si>
  <si>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</si>
  <si>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</si>
  <si>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</si>
  <si>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</si>
  <si>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</si>
  <si>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</si>
  <si>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</si>
  <si>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</si>
  <si>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</si>
  <si>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</si>
  <si>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</si>
  <si>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</si>
  <si>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</si>
  <si>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</si>
  <si>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</si>
  <si>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</si>
  <si>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</si>
  <si>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</si>
  <si>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</si>
  <si>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</si>
  <si>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</si>
  <si>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</si>
  <si>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</si>
  <si>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</si>
  <si>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</si>
  <si>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</si>
  <si>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</si>
  <si>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</si>
  <si>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</si>
  <si>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</si>
  <si>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</si>
  <si>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</si>
  <si>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</si>
  <si>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</si>
  <si>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</si>
  <si>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</si>
  <si>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</si>
  <si>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</si>
  <si>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</si>
  <si>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</si>
  <si>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</si>
  <si>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</si>
  <si>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</si>
  <si>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</si>
  <si>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</si>
  <si>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</si>
  <si>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</si>
  <si>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</si>
  <si>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</si>
  <si>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</si>
  <si>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</si>
  <si>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</si>
  <si>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</si>
  <si>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</si>
  <si>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</si>
  <si>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</si>
  <si>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</si>
  <si>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</si>
  <si>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</si>
  <si>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</si>
  <si>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</si>
  <si>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</si>
  <si>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</si>
  <si>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</si>
  <si>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</si>
  <si>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</si>
  <si>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</si>
  <si>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</si>
  <si>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</si>
  <si>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</si>
  <si>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</si>
  <si>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</si>
  <si>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</si>
  <si>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</si>
  <si>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</si>
  <si>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</si>
  <si>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</si>
  <si>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</si>
  <si>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</si>
  <si>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</si>
  <si>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</si>
  <si>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</si>
  <si>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</si>
  <si>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</si>
  <si>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</si>
  <si>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</si>
  <si>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</si>
  <si>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</si>
  <si>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</si>
  <si>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</si>
  <si>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</si>
  <si>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</si>
  <si>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</si>
  <si>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</si>
  <si>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</si>
  <si>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</si>
  <si>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</si>
  <si>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</si>
  <si>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</si>
  <si>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</si>
  <si>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</si>
  <si>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</si>
  <si>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</si>
  <si>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</si>
  <si>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</si>
  <si>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</si>
  <si>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</si>
  <si>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</si>
  <si>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</si>
  <si>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</si>
  <si>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</si>
  <si>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</si>
  <si>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</si>
  <si>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</si>
  <si>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</si>
  <si>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</si>
  <si>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</si>
  <si>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</si>
  <si>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</si>
  <si>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</si>
  <si>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</si>
  <si>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</si>
  <si>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</si>
  <si>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</si>
  <si>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</si>
  <si>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</si>
  <si>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</si>
  <si>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</si>
  <si>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</si>
  <si>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</si>
  <si>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</si>
  <si>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</si>
  <si>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</si>
  <si>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</si>
  <si>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</si>
  <si>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</si>
  <si>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</si>
  <si>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</si>
  <si>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</si>
  <si>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</si>
  <si>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</si>
  <si>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</si>
  <si>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</si>
  <si>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</si>
  <si>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</si>
  <si>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</si>
  <si>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</si>
  <si>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</si>
  <si>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</si>
  <si>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</si>
  <si>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</si>
  <si>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</si>
  <si>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</si>
  <si>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</si>
  <si>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</si>
  <si>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</si>
  <si>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</si>
  <si>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</si>
  <si>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</si>
  <si>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</si>
  <si>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</si>
  <si>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</si>
  <si>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</si>
  <si>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</si>
  <si>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</si>
  <si>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</si>
  <si>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</si>
  <si>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</si>
  <si>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</si>
  <si>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</si>
  <si>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</si>
  <si>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</si>
  <si>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</si>
  <si>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</si>
  <si>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</si>
  <si>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</si>
  <si>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</si>
  <si>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</si>
  <si>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</si>
  <si>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</si>
  <si>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</si>
  <si>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</si>
  <si>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</si>
  <si>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</si>
  <si>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</si>
  <si>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</si>
  <si>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</si>
  <si>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</si>
  <si>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</si>
  <si>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</si>
  <si>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</si>
  <si>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</si>
  <si>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</si>
  <si>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</si>
  <si>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</si>
  <si>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</si>
  <si>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</si>
  <si>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</si>
  <si>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</si>
  <si>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</si>
  <si>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</si>
  <si>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</si>
  <si>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</si>
  <si>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</si>
  <si>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</si>
  <si>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</si>
  <si>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</si>
  <si>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</si>
  <si>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</si>
  <si>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</si>
  <si>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</si>
  <si>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</si>
  <si>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</si>
  <si>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</si>
  <si>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</si>
  <si>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</si>
  <si>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</si>
  <si>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</si>
  <si>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</si>
  <si>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</si>
  <si>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</si>
  <si>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</si>
  <si>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</si>
  <si>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</si>
  <si>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</si>
  <si>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</si>
  <si>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</si>
  <si>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</si>
  <si>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</si>
  <si>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</si>
  <si>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</si>
  <si>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</si>
  <si>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</si>
  <si>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</si>
  <si>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</si>
  <si>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</si>
  <si>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</si>
  <si>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</si>
  <si>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</si>
  <si>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</si>
  <si>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</si>
  <si>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</si>
  <si>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</si>
  <si>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</si>
  <si>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</si>
  <si>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</si>
  <si>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</si>
  <si>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</si>
  <si>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</si>
  <si>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</si>
  <si>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</si>
  <si>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</si>
  <si>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</si>
  <si>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</si>
  <si>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</si>
  <si>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</si>
  <si>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</si>
  <si>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</si>
  <si>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</si>
  <si>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</si>
  <si>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</si>
  <si>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</si>
  <si>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</si>
  <si>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</si>
  <si>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</si>
  <si>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</si>
  <si>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</si>
  <si>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</si>
  <si>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</si>
  <si>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</si>
  <si>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</si>
  <si>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</si>
  <si>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</si>
  <si>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</si>
  <si>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</si>
  <si>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</si>
  <si>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</si>
  <si>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</si>
  <si>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</si>
  <si>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</si>
  <si>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</si>
  <si>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</si>
  <si>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</si>
  <si>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</si>
  <si>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</si>
  <si>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</si>
  <si>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</si>
  <si>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</si>
  <si>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</si>
  <si>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</si>
  <si>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</si>
  <si>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</si>
  <si>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</si>
  <si>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</si>
  <si>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</si>
  <si>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</si>
  <si>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</si>
  <si>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</si>
  <si>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</si>
  <si>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</si>
  <si>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</si>
  <si>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</si>
  <si>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</si>
  <si>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</si>
  <si>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</si>
  <si>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</si>
  <si>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</si>
  <si>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</si>
  <si>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</si>
  <si>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</si>
  <si>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</si>
  <si>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</si>
  <si>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</si>
  <si>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</si>
  <si>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</si>
  <si>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</si>
  <si>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</si>
  <si>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</si>
  <si>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</si>
  <si>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</si>
  <si>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</si>
  <si>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</si>
  <si>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</si>
  <si>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</si>
  <si>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</si>
  <si>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</si>
  <si>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</si>
  <si>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</si>
  <si>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</si>
  <si>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</si>
  <si>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</si>
  <si>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</si>
  <si>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</si>
  <si>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</si>
  <si>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</si>
  <si>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</si>
  <si>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</si>
  <si>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</si>
  <si>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</si>
  <si>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</si>
  <si>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</si>
  <si>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</si>
  <si>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</si>
  <si>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</si>
  <si>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</si>
  <si>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</si>
  <si>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</si>
  <si>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</si>
  <si>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</si>
  <si>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</si>
  <si>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</si>
  <si>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</si>
  <si>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</si>
  <si>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</si>
  <si>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</si>
  <si>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</si>
  <si>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</si>
  <si>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</si>
  <si>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</si>
  <si>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</si>
  <si>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</si>
  <si>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</si>
  <si>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</si>
  <si>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</si>
  <si>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</si>
  <si>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</si>
  <si>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</si>
  <si>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</si>
  <si>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</si>
  <si>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</si>
  <si>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</si>
  <si>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</si>
  <si>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</si>
  <si>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</si>
  <si>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</si>
  <si>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</si>
  <si>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</si>
  <si>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</si>
  <si>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</si>
  <si>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</si>
  <si>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</si>
  <si>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</si>
  <si>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</si>
  <si>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</si>
  <si>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</si>
  <si>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</si>
  <si>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</si>
  <si>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</si>
  <si>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</si>
  <si>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</si>
  <si>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</si>
  <si>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</si>
  <si>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</si>
  <si>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</si>
  <si>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</si>
  <si>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</si>
  <si>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</si>
  <si>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</si>
  <si>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</si>
  <si>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</si>
  <si>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</si>
  <si>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</si>
  <si>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</si>
  <si>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</si>
  <si>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</si>
  <si>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</si>
  <si>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</si>
  <si>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</si>
  <si>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</si>
  <si>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</si>
  <si>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</si>
  <si>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</si>
  <si>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</si>
  <si>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</si>
  <si>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</si>
  <si>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</si>
  <si>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</si>
  <si>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</si>
  <si>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</si>
  <si>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</si>
  <si>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</si>
  <si>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</si>
  <si>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</si>
  <si>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</si>
  <si>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</si>
  <si>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</si>
  <si>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</si>
  <si>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</si>
  <si>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</si>
  <si>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</si>
  <si>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</si>
  <si>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</si>
  <si>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</si>
  <si>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</si>
  <si>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</si>
  <si>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</si>
  <si>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</si>
  <si>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</si>
  <si>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</si>
  <si>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</si>
  <si>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</si>
  <si>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</si>
  <si>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</si>
  <si>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</si>
  <si>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</si>
  <si>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</si>
  <si>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</si>
  <si>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</si>
  <si>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</si>
  <si>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</si>
  <si>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</si>
  <si>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</si>
  <si>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</si>
  <si>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</si>
  <si>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</si>
  <si>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</si>
  <si>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</si>
  <si>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</si>
  <si>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</si>
  <si>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</si>
  <si>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</si>
  <si>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</si>
  <si>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</si>
  <si>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</si>
  <si>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</si>
  <si>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</si>
  <si>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</si>
  <si>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</si>
  <si>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</si>
  <si>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</si>
  <si>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</si>
  <si>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</si>
  <si>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</si>
  <si>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</si>
  <si>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</si>
  <si>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</si>
  <si>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</si>
  <si>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</si>
  <si>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</si>
  <si>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</si>
  <si>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</si>
  <si>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</si>
  <si>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</si>
  <si>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</si>
  <si>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</si>
  <si>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</si>
  <si>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</si>
  <si>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</si>
  <si>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</si>
  <si>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</si>
  <si>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</si>
  <si>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</si>
  <si>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</si>
  <si>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</si>
  <si>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</si>
  <si>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</si>
  <si>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</si>
  <si>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</si>
  <si>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</si>
  <si>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</si>
  <si>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</si>
  <si>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</si>
  <si>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</si>
  <si>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</si>
  <si>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</si>
  <si>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</si>
  <si>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</si>
  <si>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</si>
  <si>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</si>
  <si>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</si>
  <si>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</si>
  <si>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</si>
  <si>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</si>
  <si>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</si>
  <si>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</si>
  <si>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</si>
  <si>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</si>
  <si>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</si>
  <si>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</si>
  <si>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</si>
  <si>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</si>
  <si>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</si>
  <si>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</si>
  <si>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</si>
  <si>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</si>
  <si>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</si>
  <si>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</si>
  <si>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</si>
  <si>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</si>
  <si>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</si>
  <si>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</si>
  <si>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</si>
  <si>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</si>
  <si>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</si>
  <si>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</si>
  <si>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</si>
  <si>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</si>
  <si>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</si>
  <si>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</si>
  <si>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</si>
  <si>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</si>
  <si>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</si>
  <si>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</si>
  <si>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</si>
  <si>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</si>
  <si>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</si>
  <si>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</si>
  <si>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</si>
  <si>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</si>
  <si>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</si>
  <si>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</si>
  <si>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</si>
  <si>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</si>
  <si>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</si>
  <si>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</si>
  <si>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</si>
  <si>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</si>
  <si>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</si>
  <si>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</si>
  <si>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</si>
  <si>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</si>
  <si>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</si>
  <si>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</si>
  <si>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</si>
  <si>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</si>
  <si>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</si>
  <si>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</si>
  <si>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</si>
  <si>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</si>
  <si>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</si>
  <si>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</si>
  <si>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</si>
  <si>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</si>
  <si>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</si>
  <si>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</si>
  <si>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</si>
  <si>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</si>
  <si>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</si>
  <si>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</si>
  <si>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</si>
  <si>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</si>
  <si>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</si>
  <si>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</si>
  <si>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</si>
  <si>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</si>
  <si>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</si>
  <si>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</si>
  <si>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</si>
  <si>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</si>
  <si>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</si>
  <si>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</si>
  <si>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</si>
  <si>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</si>
  <si>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</si>
  <si>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</si>
  <si>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</si>
  <si>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</si>
  <si>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</si>
  <si>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</si>
  <si>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</si>
  <si>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</si>
  <si>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</si>
  <si>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</si>
  <si>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</si>
  <si>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</si>
  <si>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</si>
  <si>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</si>
  <si>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</si>
  <si>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</si>
  <si>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</si>
  <si>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</si>
  <si>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</si>
  <si>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</si>
  <si>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</si>
  <si>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</si>
  <si>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</si>
  <si>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</si>
  <si>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</si>
  <si>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</si>
  <si>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</si>
  <si>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</si>
  <si>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</si>
  <si>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</si>
  <si>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</si>
  <si>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</si>
  <si>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</si>
  <si>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</si>
  <si>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</si>
  <si>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</si>
  <si>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</si>
  <si>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</si>
  <si>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</si>
  <si>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</si>
  <si>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</si>
  <si>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</si>
  <si>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</si>
  <si>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</si>
  <si>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</si>
  <si>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</si>
  <si>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</si>
  <si>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</si>
  <si>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</si>
  <si>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</si>
  <si>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</si>
  <si>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</si>
  <si>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</si>
  <si>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</si>
  <si>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</si>
  <si>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</si>
  <si>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</si>
  <si>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</si>
  <si>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</si>
  <si>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</si>
  <si>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</si>
  <si>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</si>
  <si>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</si>
  <si>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</si>
  <si>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</si>
  <si>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</si>
  <si>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</si>
  <si>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</si>
  <si>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</si>
  <si>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</si>
  <si>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</si>
  <si>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</si>
  <si>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</si>
  <si>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</si>
  <si>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</si>
  <si>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</si>
  <si>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</si>
  <si>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</si>
  <si>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</si>
  <si>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</si>
  <si>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</si>
  <si>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</si>
  <si>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</si>
  <si>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</si>
  <si>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</si>
  <si>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</si>
  <si>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</si>
  <si>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</si>
  <si>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</si>
  <si>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</si>
  <si>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</si>
  <si>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</si>
  <si>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</si>
  <si>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</si>
  <si>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</si>
  <si>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</si>
  <si>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</si>
  <si>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</si>
  <si>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</si>
  <si>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</si>
  <si>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</si>
  <si>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</si>
  <si>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</si>
  <si>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</si>
  <si>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</si>
  <si>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</si>
  <si>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</si>
  <si>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</si>
  <si>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</si>
  <si>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</si>
  <si>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</si>
  <si>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</si>
  <si>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</si>
  <si>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</si>
  <si>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</si>
  <si>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</si>
  <si>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</si>
  <si>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</si>
  <si>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</si>
  <si>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</si>
  <si>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</si>
  <si>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</si>
  <si>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</si>
  <si>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</si>
  <si>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</si>
  <si>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</si>
  <si>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</si>
  <si>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</si>
  <si>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</si>
  <si>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</si>
  <si>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</si>
  <si>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</si>
  <si>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</si>
  <si>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</si>
  <si>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</si>
  <si>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</si>
  <si>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</si>
  <si>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</si>
  <si>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</si>
  <si>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</si>
  <si>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</si>
  <si>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</si>
  <si>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</si>
  <si>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</si>
  <si>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</si>
  <si>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</si>
  <si>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</si>
  <si>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</si>
  <si>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</si>
  <si>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</si>
  <si>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</si>
  <si>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</si>
  <si>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</si>
  <si>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</si>
  <si>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</si>
  <si>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</si>
  <si>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</si>
  <si>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</si>
  <si>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</si>
  <si>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</si>
  <si>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</si>
  <si>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</si>
  <si>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</si>
  <si>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</si>
  <si>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</si>
  <si>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</si>
  <si>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</si>
  <si>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</si>
  <si>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</si>
  <si>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</si>
  <si>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</si>
  <si>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</si>
  <si>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</si>
  <si>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</si>
  <si>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</si>
  <si>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</si>
  <si>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</si>
  <si>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</si>
  <si>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</si>
  <si>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</si>
  <si>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</si>
  <si>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</si>
  <si>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</si>
  <si>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</si>
  <si>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</si>
  <si>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</si>
  <si>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</si>
  <si>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</si>
  <si>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</si>
  <si>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</si>
  <si>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</si>
  <si>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</si>
  <si>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</si>
  <si>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</si>
  <si>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</si>
  <si>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</si>
  <si>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</si>
  <si>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</si>
  <si>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</si>
  <si>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</si>
  <si>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</si>
  <si>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</si>
  <si>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</si>
  <si>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</si>
  <si>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</si>
  <si>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</si>
  <si>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</si>
  <si>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</si>
  <si>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</si>
  <si>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</si>
  <si>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</si>
  <si>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</si>
  <si>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</si>
  <si>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</si>
  <si>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</si>
  <si>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</si>
  <si>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</si>
  <si>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</si>
  <si>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</si>
  <si>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</si>
  <si>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</si>
  <si>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</si>
  <si>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</si>
  <si>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</si>
  <si>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</si>
  <si>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</si>
  <si>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</si>
  <si>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</si>
  <si>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</si>
  <si>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</si>
  <si>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</si>
  <si>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</si>
  <si>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</si>
  <si>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</si>
  <si>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</si>
  <si>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</si>
  <si>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</si>
  <si>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</si>
  <si>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</si>
  <si>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</si>
  <si>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</si>
  <si>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</si>
  <si>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</si>
  <si>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</si>
  <si>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</si>
  <si>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</si>
  <si>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</si>
  <si>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</si>
  <si>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</si>
  <si>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</si>
  <si>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</si>
  <si>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</si>
  <si>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</si>
  <si>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</si>
  <si>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</si>
  <si>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</si>
  <si>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</si>
  <si>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</si>
  <si>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</si>
  <si>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</si>
  <si>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</si>
  <si>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</si>
  <si>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</si>
  <si>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</si>
  <si>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</si>
  <si>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</si>
  <si>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</si>
  <si>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</si>
  <si>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</si>
  <si>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</si>
  <si>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</si>
  <si>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</si>
  <si>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</si>
  <si>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</si>
  <si>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</si>
  <si>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</si>
  <si>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</si>
  <si>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</si>
  <si>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</si>
  <si>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</si>
  <si>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</si>
  <si>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</si>
  <si>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</si>
  <si>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</si>
  <si>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</si>
  <si>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</si>
  <si>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</si>
  <si>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</si>
  <si>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</si>
  <si>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</si>
  <si>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</si>
  <si>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</si>
  <si>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</si>
  <si>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</si>
  <si>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</si>
  <si>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</si>
  <si>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</si>
  <si>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</si>
  <si>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</si>
  <si>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</si>
  <si>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</si>
  <si>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</si>
  <si>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</si>
  <si>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</si>
  <si>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</si>
  <si>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</si>
  <si>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</si>
  <si>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</si>
  <si>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</si>
  <si>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</si>
  <si>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</si>
  <si>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</si>
  <si>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</si>
  <si>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</si>
  <si>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</si>
  <si>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</si>
  <si>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</si>
  <si>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</si>
  <si>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</si>
  <si>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</si>
  <si>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</si>
  <si>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</si>
  <si>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</si>
  <si>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</si>
  <si>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</si>
  <si>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</si>
  <si>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</si>
  <si>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</si>
  <si>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</si>
  <si>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</si>
  <si>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</si>
  <si>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</si>
  <si>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</si>
  <si>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</si>
  <si>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</si>
  <si>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</si>
  <si>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</si>
  <si>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</si>
  <si>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</si>
  <si>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</si>
  <si>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</si>
  <si>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</si>
  <si>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</si>
  <si>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</si>
  <si>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</si>
  <si>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</si>
  <si>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</si>
  <si>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</si>
  <si>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</si>
  <si>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</si>
  <si>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</si>
  <si>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</si>
  <si>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</si>
  <si>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</si>
  <si>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</si>
  <si>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</si>
  <si>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</si>
  <si>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</si>
  <si>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</si>
  <si>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</si>
  <si>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</si>
  <si>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</si>
  <si>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</si>
  <si>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</si>
  <si>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</si>
  <si>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</si>
  <si>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</si>
  <si>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</si>
  <si>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</si>
  <si>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</si>
  <si>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</si>
  <si>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</si>
  <si>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</si>
  <si>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</si>
  <si>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</si>
  <si>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</si>
  <si>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</si>
  <si>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</si>
  <si>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</si>
  <si>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</si>
  <si>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</si>
  <si>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</si>
  <si>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</si>
  <si>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</si>
  <si>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</si>
  <si>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</si>
  <si>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</si>
  <si>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</si>
  <si>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</si>
  <si>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</si>
  <si>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</si>
  <si>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</si>
  <si>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</si>
  <si>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</si>
  <si>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</si>
  <si>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</si>
  <si>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</si>
  <si>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</si>
  <si>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</si>
  <si>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</si>
  <si>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</si>
  <si>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</si>
  <si>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</si>
  <si>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</si>
  <si>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</si>
  <si>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</si>
  <si>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</si>
  <si>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</si>
  <si>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</si>
  <si>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</si>
  <si>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</si>
  <si>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</si>
  <si>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</si>
  <si>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</si>
  <si>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</si>
  <si>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</si>
  <si>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</si>
  <si>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</si>
  <si>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</si>
  <si>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</si>
  <si>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</si>
  <si>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</si>
  <si>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</si>
  <si>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</si>
  <si>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</si>
  <si>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</si>
  <si>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</si>
  <si>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</si>
  <si>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</si>
  <si>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</si>
  <si>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</si>
  <si>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</si>
  <si>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</si>
  <si>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</si>
  <si>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</si>
  <si>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</si>
  <si>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</si>
  <si>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</si>
  <si>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</si>
  <si>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</si>
  <si>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</si>
  <si>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</si>
  <si>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</si>
  <si>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</si>
  <si>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</si>
  <si>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</si>
  <si>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</si>
  <si>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</si>
  <si>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</si>
  <si>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</si>
  <si>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</si>
  <si>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</si>
  <si>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</si>
  <si>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</si>
  <si>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</si>
  <si>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</si>
  <si>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</si>
  <si>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</si>
  <si>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</si>
  <si>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</si>
  <si>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</si>
  <si>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</si>
  <si>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</si>
  <si>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</si>
  <si>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</si>
  <si>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</si>
  <si>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</si>
  <si>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</si>
  <si>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</si>
  <si>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</si>
  <si>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</si>
  <si>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</si>
  <si>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</si>
  <si>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</si>
  <si>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</si>
  <si>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</si>
  <si>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</si>
  <si>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</si>
  <si>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</si>
  <si>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</si>
  <si>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</si>
  <si>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</si>
  <si>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</si>
  <si>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</si>
  <si>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</si>
  <si>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</si>
  <si>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</si>
  <si>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</si>
  <si>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</si>
  <si>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</si>
  <si>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</si>
  <si>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</si>
  <si>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</si>
  <si>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</si>
  <si>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</si>
  <si>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</si>
  <si>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</si>
  <si>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</si>
  <si>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</si>
  <si>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</si>
  <si>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</si>
  <si>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</si>
  <si>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</si>
  <si>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</si>
  <si>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</si>
  <si>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</si>
  <si>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</si>
  <si>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</si>
  <si>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</si>
  <si>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</si>
  <si>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</si>
  <si>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</si>
  <si>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</si>
  <si>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</si>
  <si>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</si>
  <si>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</si>
  <si>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</si>
  <si>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</si>
  <si>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</si>
  <si>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</si>
  <si>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</si>
  <si>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</si>
  <si>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</si>
  <si>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</si>
  <si>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</si>
  <si>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</si>
  <si>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</si>
  <si>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</si>
  <si>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</si>
  <si>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</si>
  <si>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</si>
  <si>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</si>
  <si>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</si>
  <si>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</si>
  <si>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</si>
  <si>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</si>
  <si>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</si>
  <si>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</si>
  <si>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</si>
  <si>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</si>
  <si>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</si>
  <si>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</si>
  <si>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</si>
  <si>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</si>
  <si>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</si>
  <si>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</si>
  <si>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</si>
  <si>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</si>
  <si>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</si>
  <si>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</si>
  <si>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</si>
  <si>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</si>
  <si>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</si>
  <si>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</si>
  <si>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</si>
  <si>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</si>
  <si>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</si>
  <si>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</si>
  <si>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</si>
  <si>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</si>
  <si>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</si>
  <si>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</si>
  <si>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</si>
  <si>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</si>
  <si>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</si>
  <si>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</si>
  <si>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</si>
  <si>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</si>
  <si>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</si>
  <si>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</si>
  <si>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</si>
  <si>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</si>
  <si>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</si>
  <si>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</si>
  <si>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</si>
  <si>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</si>
  <si>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</si>
  <si>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</si>
  <si>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</si>
  <si>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</si>
  <si>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</si>
  <si>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</si>
  <si>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</si>
  <si>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</si>
  <si>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</si>
  <si>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</si>
  <si>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</si>
  <si>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</si>
  <si>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</si>
  <si>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</si>
  <si>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</si>
  <si>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</si>
  <si>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</si>
  <si>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</si>
  <si>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</si>
  <si>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</si>
  <si>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</si>
  <si>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</si>
  <si>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</si>
  <si>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</si>
  <si>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</si>
  <si>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</si>
  <si>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</si>
  <si>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</si>
  <si>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</si>
  <si>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</si>
  <si>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</si>
  <si>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</si>
  <si>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</si>
  <si>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</si>
  <si>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</si>
  <si>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</si>
  <si>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</si>
  <si>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</si>
  <si>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</si>
  <si>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</si>
  <si>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</si>
  <si>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</si>
  <si>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</si>
  <si>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</si>
  <si>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</si>
  <si>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</si>
  <si>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</si>
  <si>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</si>
  <si>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</si>
  <si>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</si>
  <si>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</si>
  <si>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</si>
  <si>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</si>
  <si>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</si>
  <si>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</si>
  <si>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</si>
  <si>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</si>
  <si>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</si>
  <si>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</si>
  <si>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</si>
  <si>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</si>
  <si>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</si>
  <si>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</si>
  <si>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</si>
  <si>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</si>
  <si>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</si>
  <si>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</si>
  <si>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</si>
  <si>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</si>
  <si>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</si>
  <si>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</si>
  <si>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</si>
  <si>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</si>
  <si>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</si>
  <si>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</si>
  <si>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</si>
  <si>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</si>
  <si>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</si>
  <si>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</si>
  <si>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</si>
  <si>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</si>
  <si>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</si>
  <si>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</si>
  <si>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</si>
  <si>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</si>
  <si>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</si>
  <si>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</si>
  <si>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</si>
  <si>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</si>
  <si>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</si>
  <si>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</si>
  <si>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</si>
  <si>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</si>
  <si>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</si>
  <si>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</si>
  <si>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</si>
  <si>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</si>
  <si>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</si>
  <si>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</si>
  <si>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</si>
  <si>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</si>
  <si>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</si>
  <si>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</si>
  <si>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</si>
  <si>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</si>
  <si>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</si>
  <si>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</si>
  <si>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</si>
  <si>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</si>
  <si>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</si>
  <si>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</si>
  <si>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</si>
  <si>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</si>
  <si>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</si>
  <si>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</si>
  <si>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</si>
  <si>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</si>
  <si>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</si>
  <si>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</si>
  <si>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</si>
  <si>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</si>
  <si>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</si>
  <si>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</si>
  <si>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</si>
  <si>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</si>
  <si>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</si>
  <si>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</si>
  <si>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</si>
  <si>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</si>
  <si>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</si>
  <si>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</si>
  <si>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</si>
  <si>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</si>
  <si>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</si>
  <si>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</si>
  <si>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</si>
  <si>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</si>
  <si>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</si>
  <si>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</si>
  <si>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</si>
  <si>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</si>
  <si>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</si>
  <si>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</si>
  <si>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</si>
  <si>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</si>
  <si>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</si>
  <si>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</si>
  <si>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</si>
  <si>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</si>
  <si>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</si>
  <si>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</si>
  <si>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</si>
  <si>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</si>
  <si>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</si>
  <si>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</si>
  <si>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</si>
  <si>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</si>
  <si>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</si>
  <si>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</si>
  <si>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</si>
  <si>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</si>
  <si>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</si>
  <si>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</si>
  <si>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</si>
  <si>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</si>
  <si>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</si>
  <si>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</si>
  <si>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</si>
  <si>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</si>
  <si>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</si>
  <si>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</si>
  <si>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</si>
  <si>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</si>
  <si>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</si>
  <si>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</si>
  <si>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</si>
  <si>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</si>
  <si>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</si>
  <si>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</si>
  <si>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</si>
  <si>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</si>
  <si>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</si>
  <si>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</si>
  <si>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</si>
  <si>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</si>
  <si>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</si>
  <si>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</si>
  <si>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</si>
  <si>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</si>
  <si>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</si>
  <si>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</si>
  <si>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</si>
  <si>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</si>
  <si>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</si>
  <si>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</si>
  <si>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</si>
  <si>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</si>
  <si>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</si>
  <si>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</si>
  <si>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</si>
  <si>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</si>
  <si>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</si>
  <si>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</si>
  <si>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</si>
  <si>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</si>
  <si>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</si>
  <si>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</si>
  <si>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</si>
  <si>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</si>
  <si>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</si>
  <si>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</si>
  <si>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</si>
  <si>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</si>
  <si>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</si>
  <si>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</si>
  <si>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</si>
  <si>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</si>
  <si>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</si>
  <si>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</si>
  <si>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</si>
  <si>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</si>
  <si>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</si>
  <si>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</si>
  <si>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</si>
  <si>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</si>
  <si>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</si>
  <si>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</si>
  <si>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</si>
  <si>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</si>
  <si>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</si>
  <si>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</si>
  <si>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</si>
  <si>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</si>
  <si>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</si>
  <si>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</si>
  <si>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</si>
  <si>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</si>
  <si>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</si>
  <si>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</si>
  <si>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</si>
  <si>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</si>
  <si>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</si>
  <si>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</si>
  <si>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</si>
  <si>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</si>
  <si>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</si>
  <si>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</si>
  <si>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</si>
  <si>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</si>
  <si>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</si>
  <si>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</si>
  <si>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</si>
  <si>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</si>
  <si>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</si>
  <si>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</si>
  <si>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</si>
  <si>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</si>
  <si>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</si>
  <si>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</si>
  <si>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</si>
  <si>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</si>
  <si>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</si>
  <si>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</si>
  <si>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</si>
  <si>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</si>
  <si>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</si>
  <si>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</si>
  <si>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</si>
  <si>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</si>
  <si>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</si>
  <si>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</si>
  <si>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</si>
  <si>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</si>
  <si>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</si>
  <si>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</si>
  <si>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</si>
  <si>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</si>
  <si>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</si>
  <si>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</si>
  <si>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</si>
  <si>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</si>
  <si>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</si>
  <si>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</si>
  <si>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</si>
  <si>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</si>
  <si>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</si>
  <si>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</si>
  <si>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</si>
  <si>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</si>
  <si>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</si>
  <si>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</si>
  <si>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</si>
  <si>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</si>
  <si>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</si>
  <si>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</si>
  <si>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</si>
  <si>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</si>
  <si>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</si>
  <si>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</si>
  <si>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</si>
  <si>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</si>
  <si>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</si>
  <si>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</si>
  <si>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</si>
  <si>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</si>
  <si>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</si>
  <si>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</si>
  <si>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</si>
  <si>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</si>
  <si>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</si>
  <si>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</si>
  <si>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</si>
  <si>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</si>
  <si>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</si>
  <si>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</si>
  <si>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</si>
  <si>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</si>
  <si>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</si>
  <si>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</si>
  <si>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</si>
  <si>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</si>
  <si>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</si>
  <si>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</si>
  <si>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</si>
  <si>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</si>
  <si>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</si>
  <si>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</si>
  <si>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</si>
  <si>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</si>
  <si>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</si>
  <si>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</si>
  <si>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</si>
  <si>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</si>
  <si>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</si>
  <si>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</si>
  <si>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</si>
  <si>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</si>
  <si>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</si>
  <si>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</si>
  <si>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</si>
  <si>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</si>
  <si>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</si>
  <si>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</si>
  <si>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</si>
  <si>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</si>
  <si>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</si>
  <si>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</si>
  <si>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</si>
  <si>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</si>
  <si>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</si>
  <si>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</si>
  <si>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</si>
  <si>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</si>
  <si>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</si>
  <si>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</si>
  <si>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</si>
  <si>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</si>
  <si>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</si>
  <si>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</si>
  <si>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</si>
  <si>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</si>
  <si>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</si>
  <si>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</si>
  <si>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</si>
  <si>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</si>
  <si>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</si>
  <si>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</si>
  <si>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</si>
  <si>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</si>
  <si>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</si>
  <si>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</si>
  <si>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</si>
  <si>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</si>
  <si>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</si>
  <si>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</si>
  <si>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</si>
  <si>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</si>
  <si>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</si>
  <si>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</si>
  <si>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</si>
  <si>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</si>
  <si>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</si>
  <si>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</si>
  <si>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</si>
  <si>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</si>
  <si>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</si>
  <si>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</si>
  <si>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</si>
  <si>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</si>
  <si>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</si>
  <si>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</si>
  <si>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</si>
  <si>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</si>
  <si>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</si>
  <si>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</si>
  <si>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</si>
  <si>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</si>
  <si>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</si>
  <si>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</si>
  <si>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</si>
  <si>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</si>
  <si>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</si>
  <si>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</si>
  <si>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</si>
  <si>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</si>
  <si>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</si>
  <si>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</si>
  <si>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</si>
  <si>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</si>
  <si>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</si>
  <si>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</si>
  <si>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</si>
  <si>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</si>
  <si>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</si>
  <si>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</si>
  <si>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</si>
  <si>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</si>
  <si>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</si>
  <si>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</si>
  <si>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</si>
  <si>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</si>
  <si>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</si>
  <si>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</si>
  <si>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</si>
  <si>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</si>
  <si>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</si>
  <si>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</si>
  <si>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</si>
  <si>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</si>
  <si>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</si>
  <si>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</si>
  <si>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</si>
  <si>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</si>
  <si>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</si>
  <si>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</si>
  <si>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</si>
  <si>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</si>
  <si>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</si>
  <si>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</si>
  <si>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</si>
  <si>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</si>
  <si>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</si>
  <si>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</si>
  <si>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</si>
  <si>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</si>
  <si>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</si>
  <si>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</si>
  <si>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</si>
  <si>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</si>
  <si>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</si>
  <si>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</si>
  <si>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</si>
  <si>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</si>
  <si>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</si>
  <si>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</si>
  <si>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</si>
  <si>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</si>
  <si>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</si>
  <si>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</si>
  <si>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</si>
  <si>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</si>
  <si>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</si>
  <si>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</si>
  <si>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</si>
  <si>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</si>
  <si>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</si>
  <si>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</si>
  <si>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</si>
  <si>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</si>
  <si>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</si>
  <si>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</si>
  <si>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</si>
  <si>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</si>
  <si>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</si>
  <si>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</si>
  <si>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</si>
  <si>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</si>
  <si>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</si>
  <si>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</si>
  <si>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</si>
  <si>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</si>
  <si>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</si>
  <si>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</si>
  <si>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</si>
  <si>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</si>
  <si>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</si>
  <si>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</si>
  <si>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</si>
  <si>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</si>
  <si>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</si>
  <si>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</si>
  <si>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</si>
  <si>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</si>
  <si>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</si>
  <si>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</si>
  <si>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</si>
  <si>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</si>
  <si>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</si>
  <si>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</si>
  <si>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</si>
  <si>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</si>
  <si>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</si>
  <si>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</si>
  <si>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</si>
  <si>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</si>
  <si>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</si>
  <si>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</si>
  <si>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</si>
  <si>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</si>
  <si>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</si>
  <si>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</si>
  <si>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</si>
  <si>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</si>
  <si>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</si>
  <si>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</si>
  <si>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</si>
  <si>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</si>
  <si>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</si>
  <si>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</si>
  <si>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</si>
  <si>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</si>
  <si>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</si>
  <si>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</si>
  <si>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</si>
  <si>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</si>
  <si>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</si>
  <si>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</si>
  <si>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</si>
  <si>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</si>
  <si>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</si>
  <si>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</si>
  <si>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</si>
  <si>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</si>
  <si>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</si>
  <si>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</si>
  <si>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</si>
  <si>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</si>
  <si>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</si>
  <si>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</si>
  <si>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</si>
  <si>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</si>
  <si>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</si>
  <si>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</si>
  <si>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</si>
  <si>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</si>
  <si>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</si>
  <si>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</si>
  <si>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</si>
  <si>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</si>
  <si>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</si>
  <si>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</si>
  <si>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</si>
  <si>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</si>
  <si>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</si>
  <si>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</si>
  <si>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</si>
  <si>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</si>
  <si>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</si>
  <si>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</si>
  <si>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</si>
  <si>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</si>
  <si>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</si>
  <si>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</si>
  <si>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</si>
  <si>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</si>
  <si>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</si>
  <si>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</si>
  <si>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</si>
  <si>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</si>
  <si>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</si>
  <si>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</si>
  <si>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</si>
  <si>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</si>
  <si>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</si>
  <si>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</si>
  <si>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</si>
  <si>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</si>
  <si>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</si>
  <si>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</si>
  <si>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</si>
  <si>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</si>
  <si>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</si>
  <si>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</si>
  <si>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</si>
  <si>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</si>
  <si>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</si>
  <si>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</si>
  <si>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</si>
  <si>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</si>
  <si>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</si>
  <si>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</si>
  <si>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</si>
  <si>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</si>
  <si>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</si>
  <si>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</si>
  <si>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</si>
  <si>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</si>
  <si>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</si>
  <si>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</si>
  <si>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</si>
  <si>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</si>
  <si>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</si>
  <si>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</si>
  <si>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</si>
  <si>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</si>
  <si>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</si>
  <si>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</si>
  <si>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</si>
  <si>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</si>
  <si>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</si>
  <si>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</si>
  <si>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</si>
  <si>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</si>
  <si>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</si>
  <si>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</si>
  <si>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</si>
  <si>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</si>
  <si>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</si>
  <si>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</si>
  <si>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</si>
  <si>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</si>
  <si>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</si>
  <si>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</si>
  <si>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</si>
  <si>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</si>
  <si>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</si>
  <si>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</si>
  <si>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</si>
  <si>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</si>
  <si>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</si>
  <si>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</si>
  <si>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</si>
  <si>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</si>
  <si>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</si>
  <si>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</si>
  <si>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</si>
  <si>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</si>
  <si>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</si>
  <si>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</si>
  <si>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</si>
  <si>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</si>
  <si>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</si>
  <si>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</si>
  <si>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</si>
  <si>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</si>
  <si>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</si>
  <si>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</si>
  <si>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</si>
  <si>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</si>
  <si>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</si>
  <si>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</si>
  <si>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</si>
  <si>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</si>
  <si>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</si>
  <si>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</si>
  <si>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</si>
  <si>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</si>
  <si>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</si>
  <si>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</si>
  <si>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</si>
  <si>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</si>
  <si>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</si>
  <si>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</si>
  <si>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</si>
  <si>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</si>
  <si>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</si>
  <si>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</si>
  <si>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</si>
  <si>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</si>
  <si>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</si>
  <si>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</si>
  <si>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</si>
  <si>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</si>
  <si>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</si>
  <si>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</si>
  <si>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</si>
  <si>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</si>
  <si>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</si>
  <si>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</si>
  <si>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</si>
  <si>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</si>
  <si>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</si>
  <si>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</si>
  <si>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</si>
  <si>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</si>
  <si>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</si>
  <si>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</si>
  <si>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</si>
  <si>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</si>
  <si>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</si>
  <si>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</si>
  <si>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</si>
  <si>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</si>
  <si>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</si>
  <si>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</si>
  <si>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</si>
  <si>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</si>
  <si>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</si>
  <si>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</si>
  <si>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</si>
  <si>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</si>
  <si>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</si>
  <si>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</si>
  <si>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</si>
  <si>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</si>
  <si>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</si>
  <si>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</si>
  <si>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</si>
  <si>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</si>
  <si>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</si>
  <si>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</si>
  <si>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</si>
  <si>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</si>
  <si>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</si>
  <si>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</si>
  <si>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</si>
  <si>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</si>
  <si>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</si>
  <si>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</si>
  <si>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</si>
  <si>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</si>
  <si>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</si>
  <si>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</si>
  <si>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</si>
  <si>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</si>
  <si>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</si>
  <si>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</si>
  <si>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</si>
  <si>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</si>
  <si>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</si>
  <si>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</si>
  <si>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</si>
  <si>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</si>
  <si>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</si>
  <si>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</si>
  <si>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</si>
  <si>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</si>
  <si>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</si>
  <si>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</si>
  <si>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</si>
  <si>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</si>
  <si>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</si>
  <si>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</si>
  <si>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</si>
  <si>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</si>
  <si>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</si>
  <si>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</si>
  <si>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</si>
  <si>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</si>
  <si>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</si>
  <si>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</si>
  <si>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</si>
  <si>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</si>
  <si>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</si>
  <si>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</si>
  <si>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</si>
  <si>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</si>
  <si>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</si>
  <si>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</si>
  <si>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</si>
  <si>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</si>
  <si>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</si>
  <si>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</si>
  <si>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</si>
  <si>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</si>
  <si>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</si>
  <si>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</si>
  <si>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</si>
  <si>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</si>
  <si>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</si>
  <si>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</si>
  <si>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</si>
  <si>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</si>
  <si>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</si>
  <si>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</si>
  <si>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</si>
  <si>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</si>
  <si>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</si>
  <si>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</si>
  <si>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</si>
  <si>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</si>
  <si>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</si>
  <si>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</si>
  <si>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</si>
  <si>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</si>
  <si>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</si>
  <si>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</si>
  <si>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</si>
  <si>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</si>
  <si>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</si>
  <si>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</si>
  <si>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</si>
  <si>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</si>
  <si>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</si>
  <si>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</si>
  <si>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</si>
  <si>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</si>
  <si>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</si>
  <si>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</si>
  <si>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</si>
  <si>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</si>
  <si>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</si>
  <si>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</si>
  <si>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</si>
  <si>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</si>
  <si>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</si>
  <si>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</si>
  <si>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</si>
  <si>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</si>
  <si>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</si>
  <si>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</si>
  <si>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</si>
  <si>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</si>
  <si>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</si>
  <si>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</si>
  <si>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</si>
  <si>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</si>
  <si>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</si>
  <si>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</si>
  <si>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</si>
  <si>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</si>
  <si>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</si>
  <si>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</si>
  <si>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</si>
  <si>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</si>
  <si>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</si>
  <si>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</si>
  <si>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</si>
  <si>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</si>
  <si>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</si>
  <si>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</si>
  <si>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</si>
  <si>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</si>
  <si>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</si>
  <si>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</si>
  <si>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</si>
  <si>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</si>
  <si>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</si>
  <si>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</si>
  <si>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</si>
  <si>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</si>
  <si>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</si>
  <si>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</si>
  <si>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</si>
  <si>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</si>
  <si>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</si>
  <si>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</si>
  <si>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</si>
  <si>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</si>
  <si>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</si>
  <si>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</si>
  <si>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</si>
  <si>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</si>
  <si>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</si>
  <si>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</si>
  <si>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</si>
  <si>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</si>
  <si>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</si>
  <si>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</si>
  <si>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</si>
  <si>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</si>
  <si>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</si>
  <si>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</si>
  <si>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</si>
  <si>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</si>
  <si>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</si>
  <si>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</si>
  <si>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</si>
  <si>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</si>
  <si>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</si>
  <si>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</si>
  <si>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</si>
  <si>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</si>
  <si>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</si>
  <si>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</si>
  <si>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</si>
  <si>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</si>
  <si>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</si>
  <si>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</si>
  <si>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</si>
  <si>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</si>
  <si>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</si>
  <si>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</si>
  <si>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</si>
  <si>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</si>
  <si>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</si>
  <si>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</si>
  <si>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</si>
  <si>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</si>
  <si>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</si>
  <si>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</si>
  <si>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</si>
  <si>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</si>
  <si>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</si>
  <si>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</si>
  <si>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</si>
  <si>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</si>
  <si>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</si>
  <si>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</si>
  <si>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</si>
  <si>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</si>
  <si>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</si>
  <si>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</si>
  <si>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</si>
  <si>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</si>
  <si>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</si>
  <si>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</si>
  <si>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</si>
  <si>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</si>
  <si>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</si>
  <si>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</si>
  <si>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</si>
  <si>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</si>
  <si>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</si>
  <si>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</si>
  <si>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</si>
  <si>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</si>
  <si>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</si>
  <si>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</si>
  <si>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</si>
  <si>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</si>
  <si>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</si>
  <si>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</si>
  <si>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</si>
  <si>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</si>
  <si>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</si>
  <si>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</si>
  <si>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</si>
  <si>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</si>
  <si>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</si>
  <si>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</si>
  <si>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</si>
  <si>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</si>
  <si>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</si>
  <si>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</si>
  <si>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</si>
  <si>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</si>
  <si>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</si>
  <si>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</si>
  <si>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</si>
  <si>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</si>
  <si>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</si>
  <si>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</si>
  <si>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</si>
  <si>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</si>
  <si>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</si>
  <si>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</si>
  <si>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</si>
  <si>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</si>
  <si>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</si>
  <si>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</si>
  <si>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</si>
  <si>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</si>
  <si>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</si>
  <si>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</si>
  <si>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</si>
  <si>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</si>
  <si>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</si>
  <si>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</si>
  <si>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</si>
  <si>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</si>
  <si>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</si>
  <si>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</si>
  <si>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</si>
  <si>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</si>
  <si>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</si>
  <si>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</si>
  <si>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</si>
  <si>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</si>
  <si>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</si>
  <si>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</si>
  <si>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</si>
  <si>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</si>
  <si>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</si>
  <si>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</si>
  <si>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</si>
  <si>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</si>
  <si>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</si>
  <si>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</si>
  <si>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</si>
  <si>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</si>
  <si>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</si>
  <si>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</si>
  <si>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</si>
  <si>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</si>
  <si>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</si>
  <si>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</si>
  <si>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</si>
  <si>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</si>
  <si>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</si>
  <si>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</si>
  <si>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</si>
  <si>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</si>
  <si>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</si>
  <si>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</si>
  <si>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</si>
  <si>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</si>
  <si>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</si>
  <si>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</si>
  <si>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</si>
  <si>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</si>
  <si>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</si>
  <si>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</si>
  <si>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</si>
  <si>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</si>
  <si>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</si>
  <si>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</si>
  <si>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</si>
  <si>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</si>
  <si>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</si>
  <si>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</si>
  <si>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</si>
  <si>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</si>
  <si>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</si>
  <si>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</si>
  <si>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</si>
  <si>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</si>
  <si>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</si>
  <si>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</si>
  <si>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</si>
  <si>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</si>
  <si>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</si>
  <si>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</si>
  <si>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</si>
  <si>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</si>
  <si>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</si>
  <si>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</si>
  <si>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</si>
  <si>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</si>
  <si>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</si>
  <si>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</si>
  <si>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</si>
  <si>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</si>
  <si>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</si>
  <si>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</si>
  <si>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</si>
  <si>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</si>
  <si>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</si>
  <si>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</si>
  <si>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</si>
  <si>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</si>
  <si>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</si>
  <si>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</si>
  <si>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</si>
  <si>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</si>
  <si>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</si>
  <si>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</si>
  <si>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</si>
  <si>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</si>
  <si>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</si>
  <si>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</si>
  <si>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</si>
  <si>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</si>
  <si>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</si>
  <si>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</si>
  <si>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</si>
  <si>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</si>
  <si>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</si>
  <si>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</si>
  <si>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</si>
  <si>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</si>
  <si>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</si>
  <si>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</si>
  <si>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</si>
  <si>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</si>
  <si>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</si>
  <si>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</si>
  <si>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</si>
  <si>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</si>
  <si>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</si>
  <si>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</si>
  <si>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</si>
  <si>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</si>
  <si>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</si>
  <si>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</si>
  <si>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</si>
  <si>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</si>
  <si>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</si>
  <si>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</si>
  <si>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</si>
  <si>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</si>
  <si>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</si>
  <si>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</si>
  <si>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</si>
  <si>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</si>
  <si>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</si>
  <si>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</si>
  <si>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</si>
  <si>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</si>
  <si>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</si>
  <si>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</si>
  <si>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</si>
  <si>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</si>
  <si>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</si>
  <si>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</si>
  <si>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</si>
  <si>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</si>
  <si>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</si>
  <si>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</si>
  <si>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</si>
  <si>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</si>
  <si>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</si>
  <si>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</si>
  <si>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</si>
  <si>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</si>
  <si>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</si>
  <si>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</si>
  <si>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</si>
  <si>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</si>
  <si>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</si>
  <si>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</si>
  <si>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</si>
  <si>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</si>
  <si>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</si>
  <si>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</si>
  <si>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</si>
  <si>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</si>
  <si>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</si>
  <si>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</si>
  <si>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</si>
  <si>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</si>
  <si>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</si>
  <si>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</si>
  <si>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</si>
  <si>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</si>
  <si>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</si>
  <si>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</si>
  <si>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</si>
  <si>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</si>
  <si>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</si>
  <si>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</si>
  <si>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</si>
  <si>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</si>
  <si>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</si>
  <si>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</si>
  <si>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</si>
  <si>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</si>
  <si>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</si>
  <si>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</si>
  <si>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</si>
  <si>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</si>
  <si>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</si>
  <si>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</si>
  <si>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</si>
  <si>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</si>
  <si>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</si>
  <si>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</si>
  <si>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</si>
  <si>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</si>
  <si>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</si>
  <si>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</si>
  <si>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</si>
  <si>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</si>
  <si>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</si>
  <si>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</si>
  <si>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</si>
  <si>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</si>
  <si>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</si>
  <si>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</si>
  <si>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</si>
  <si>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</si>
  <si>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</si>
  <si>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</si>
  <si>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</si>
  <si>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</si>
  <si>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</si>
  <si>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</si>
  <si>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</si>
  <si>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</si>
  <si>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</si>
  <si>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</si>
  <si>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</si>
  <si>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</si>
  <si>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</si>
  <si>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</si>
  <si>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</si>
  <si>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</si>
  <si>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</si>
  <si>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</si>
  <si>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</si>
  <si>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</si>
  <si>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</si>
  <si>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</si>
  <si>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</si>
  <si>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</si>
  <si>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</si>
  <si>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</si>
  <si>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</si>
  <si>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</si>
  <si>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</si>
  <si>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</si>
  <si>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</si>
  <si>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</si>
  <si>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</si>
  <si>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</si>
  <si>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</si>
  <si>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</si>
  <si>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</si>
  <si>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</si>
  <si>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</si>
  <si>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</si>
  <si>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</si>
  <si>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</si>
  <si>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</si>
  <si>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</si>
  <si>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</si>
  <si>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</si>
  <si>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</si>
  <si>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</si>
  <si>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</si>
  <si>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</si>
  <si>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</si>
  <si>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</si>
  <si>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</si>
  <si>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</si>
  <si>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</si>
  <si>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</si>
  <si>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</si>
  <si>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</si>
  <si>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</si>
  <si>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</si>
  <si>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</si>
  <si>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</si>
  <si>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</si>
  <si>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</si>
  <si>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</si>
  <si>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</si>
  <si>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</si>
  <si>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</si>
  <si>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</si>
  <si>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</si>
  <si>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</si>
  <si>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</si>
  <si>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</si>
  <si>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</si>
  <si>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</si>
  <si>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</si>
  <si>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</si>
  <si>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</si>
  <si>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</si>
  <si>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</si>
  <si>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</si>
  <si>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</si>
  <si>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</si>
  <si>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</si>
  <si>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</si>
  <si>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</si>
  <si>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</si>
  <si>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</si>
  <si>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</si>
  <si>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</si>
  <si>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</si>
  <si>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</si>
  <si>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</si>
  <si>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</si>
  <si>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</si>
  <si>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</si>
  <si>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</si>
  <si>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</si>
  <si>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</si>
  <si>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</si>
  <si>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</si>
  <si>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</si>
  <si>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</si>
  <si>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</si>
  <si>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</si>
  <si>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</si>
  <si>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</si>
  <si>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</si>
  <si>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</si>
  <si>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</si>
  <si>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</si>
  <si>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</si>
  <si>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</si>
  <si>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</si>
  <si>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</si>
  <si>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</si>
  <si>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</si>
  <si>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</si>
  <si>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</si>
  <si>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</si>
  <si>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</si>
  <si>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</si>
  <si>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</si>
  <si>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</si>
  <si>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</si>
  <si>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</si>
  <si>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</si>
  <si>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</si>
  <si>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</si>
  <si>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</si>
  <si>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</si>
  <si>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</si>
  <si>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</si>
  <si>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</si>
  <si>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</si>
  <si>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</si>
  <si>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</si>
  <si>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</si>
  <si>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</si>
  <si>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</si>
  <si>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</si>
  <si>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</si>
  <si>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</si>
  <si>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</si>
  <si>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</si>
  <si>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</si>
  <si>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</si>
  <si>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</si>
  <si>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</si>
  <si>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</si>
  <si>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</si>
  <si>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</si>
  <si>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</si>
  <si>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</si>
  <si>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</si>
  <si>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</si>
  <si>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</si>
  <si>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</si>
  <si>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</si>
  <si>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</si>
  <si>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</si>
  <si>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</si>
  <si>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</si>
  <si>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</si>
  <si>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</si>
  <si>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</si>
  <si>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</si>
  <si>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</si>
  <si>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</si>
  <si>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</si>
  <si>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</si>
  <si>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</si>
  <si>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</si>
  <si>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</si>
  <si>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</si>
  <si>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</si>
  <si>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</si>
  <si>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</si>
  <si>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</si>
  <si>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</si>
  <si>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</si>
  <si>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</si>
  <si>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</si>
  <si>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</si>
  <si>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</si>
  <si>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</si>
  <si>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</si>
  <si>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</si>
  <si>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</si>
  <si>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</si>
  <si>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</si>
  <si>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</si>
  <si>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</si>
  <si>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</si>
  <si>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</si>
  <si>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</si>
  <si>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</si>
  <si>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</si>
  <si>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</si>
  <si>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</si>
  <si>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</si>
  <si>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</si>
  <si>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</si>
  <si>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</si>
  <si>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</si>
  <si>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</si>
  <si>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</si>
  <si>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</si>
  <si>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</si>
  <si>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</si>
  <si>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</si>
  <si>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</si>
  <si>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</si>
  <si>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</si>
  <si>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</si>
  <si>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</si>
  <si>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</si>
  <si>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</si>
  <si>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</si>
  <si>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</si>
  <si>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</si>
  <si>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</si>
  <si>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</si>
  <si>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</si>
  <si>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</si>
  <si>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</si>
  <si>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</si>
  <si>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</si>
  <si>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</si>
  <si>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</si>
  <si>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</si>
  <si>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</si>
  <si>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</si>
  <si>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</si>
  <si>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</si>
  <si>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</si>
  <si>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</si>
  <si>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</si>
  <si>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</si>
  <si>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</si>
  <si>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</si>
  <si>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</si>
  <si>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</si>
  <si>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</si>
  <si>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</si>
  <si>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</si>
  <si>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</si>
  <si>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</si>
  <si>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</si>
  <si>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</si>
  <si>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</si>
  <si>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</si>
  <si>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</si>
  <si>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</si>
  <si>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</si>
  <si>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</si>
  <si>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</si>
  <si>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</si>
  <si>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</si>
  <si>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</si>
  <si>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</si>
  <si>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</si>
  <si>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</si>
  <si>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</si>
  <si>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</si>
  <si>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</si>
  <si>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</si>
  <si>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</si>
  <si>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</si>
  <si>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</si>
  <si>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</si>
  <si>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</si>
  <si>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</si>
  <si>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</si>
  <si>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</si>
  <si>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</si>
  <si>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</si>
  <si>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</si>
  <si>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</si>
  <si>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</si>
  <si>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</si>
  <si>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</si>
  <si>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</si>
  <si>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</si>
  <si>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</si>
  <si>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</si>
  <si>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</si>
  <si>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</si>
  <si>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</si>
  <si>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</si>
  <si>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</si>
  <si>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</si>
  <si>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</si>
  <si>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</si>
  <si>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</si>
  <si>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</si>
  <si>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</si>
  <si>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</si>
  <si>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</si>
  <si>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</si>
  <si>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</si>
  <si>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</si>
  <si>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</si>
  <si>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</si>
  <si>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</si>
  <si>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</si>
  <si>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</si>
  <si>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</si>
  <si>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</si>
  <si>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</si>
  <si>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</si>
  <si>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</si>
  <si>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</si>
  <si>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</si>
  <si>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</si>
  <si>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</si>
  <si>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</si>
  <si>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</si>
  <si>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</si>
  <si>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</si>
  <si>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</si>
  <si>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</si>
  <si>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</si>
  <si>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</si>
  <si>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</si>
  <si>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</si>
  <si>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</si>
  <si>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</si>
  <si>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</si>
  <si>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</si>
  <si>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</si>
  <si>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</si>
  <si>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</si>
  <si>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</si>
  <si>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</si>
  <si>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</si>
  <si>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</si>
  <si>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</si>
  <si>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</si>
  <si>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</si>
  <si>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</si>
  <si>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</si>
  <si>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</si>
  <si>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</si>
  <si>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</si>
  <si>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</si>
  <si>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</si>
  <si>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</si>
  <si>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</si>
  <si>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</si>
  <si>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</si>
  <si>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</si>
  <si>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</si>
  <si>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</si>
  <si>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</si>
  <si>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</si>
  <si>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</si>
  <si>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</si>
  <si>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</si>
  <si>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</si>
  <si>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</si>
  <si>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</si>
  <si>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</si>
  <si>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</si>
  <si>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</si>
  <si>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</si>
  <si>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</si>
  <si>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</si>
  <si>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</si>
  <si>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</si>
  <si>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</si>
  <si>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</si>
  <si>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</si>
  <si>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</si>
  <si>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</si>
  <si>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</si>
  <si>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</si>
  <si>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</si>
  <si>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</si>
  <si>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</si>
  <si>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</si>
  <si>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</si>
  <si>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</si>
  <si>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</si>
  <si>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</si>
  <si>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</si>
  <si>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</si>
  <si>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</si>
  <si>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</si>
  <si>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</si>
  <si>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</si>
  <si>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</si>
  <si>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</si>
  <si>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</si>
  <si>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</si>
  <si>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</si>
  <si>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</si>
  <si>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</si>
  <si>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</si>
  <si>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</si>
  <si>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</si>
  <si>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</si>
  <si>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</si>
  <si>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</si>
  <si>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</si>
  <si>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</si>
  <si>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</si>
  <si>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</si>
  <si>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</si>
  <si>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</si>
  <si>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</si>
  <si>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</si>
  <si>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</si>
  <si>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</si>
  <si>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</si>
  <si>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</si>
  <si>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</si>
  <si>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</si>
  <si>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</si>
  <si>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</si>
  <si>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</si>
  <si>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</si>
  <si>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</si>
  <si>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</si>
  <si>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</si>
  <si>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</si>
  <si>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</si>
  <si>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</si>
  <si>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</si>
  <si>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</si>
  <si>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</si>
  <si>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</si>
  <si>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</si>
  <si>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</si>
  <si>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</si>
  <si>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</si>
  <si>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</si>
  <si>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</si>
  <si>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</si>
  <si>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</si>
  <si>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</si>
  <si>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</si>
  <si>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</si>
  <si>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</si>
  <si>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</si>
  <si>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</si>
  <si>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</si>
  <si>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</si>
  <si>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</si>
  <si>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</si>
  <si>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</si>
  <si>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</si>
  <si>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</si>
  <si>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</si>
  <si>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</si>
  <si>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</si>
  <si>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</si>
  <si>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</si>
  <si>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</si>
  <si>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</si>
  <si>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</si>
  <si>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</si>
  <si>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</si>
  <si>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</si>
  <si>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</si>
  <si>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</si>
  <si>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</si>
  <si>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</si>
  <si>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</si>
  <si>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</si>
  <si>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</si>
  <si>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</si>
  <si>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</si>
  <si>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</si>
  <si>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</si>
  <si>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</si>
  <si>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</si>
  <si>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</si>
  <si>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</si>
  <si>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</si>
  <si>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</si>
  <si>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</si>
  <si>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</si>
  <si>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</si>
  <si>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</si>
  <si>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</si>
  <si>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</si>
  <si>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</si>
  <si>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</si>
  <si>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</si>
  <si>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</si>
  <si>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</si>
  <si>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</si>
  <si>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</si>
  <si>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</si>
  <si>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</si>
  <si>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</si>
  <si>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</si>
  <si>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</si>
  <si>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</si>
  <si>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</si>
  <si>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</si>
  <si>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</si>
  <si>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</si>
  <si>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</si>
  <si>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</si>
  <si>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</si>
  <si>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</si>
  <si>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</si>
  <si>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</si>
  <si>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</si>
  <si>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</si>
  <si>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</si>
  <si>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</si>
  <si>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</si>
  <si>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</si>
  <si>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</si>
  <si>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</si>
  <si>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</si>
  <si>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</si>
  <si>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</si>
  <si>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</si>
  <si>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</si>
  <si>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</si>
  <si>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</si>
  <si>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</si>
  <si>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</si>
  <si>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</si>
  <si>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</si>
  <si>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</si>
  <si>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</si>
  <si>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</si>
  <si>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</si>
  <si>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</si>
  <si>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</si>
  <si>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</si>
  <si>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</si>
  <si>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</si>
  <si>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</si>
  <si>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</si>
  <si>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</si>
  <si>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</si>
  <si>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</si>
  <si>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</si>
  <si>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</si>
  <si>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</si>
  <si>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</si>
  <si>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</si>
  <si>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</si>
  <si>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</si>
  <si>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</si>
  <si>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</si>
  <si>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</si>
  <si>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</si>
  <si>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</si>
  <si>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</si>
  <si>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</si>
  <si>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</si>
  <si>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</si>
  <si>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</si>
  <si>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</si>
  <si>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</si>
  <si>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</si>
  <si>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</si>
  <si>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</si>
  <si>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</si>
  <si>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</si>
  <si>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</si>
  <si>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</si>
  <si>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</si>
  <si>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</si>
  <si>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</si>
  <si>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</si>
  <si>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</si>
  <si>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</si>
  <si>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</si>
  <si>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</si>
  <si>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</si>
  <si>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</si>
  <si>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</si>
  <si>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</si>
  <si>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</si>
  <si>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</si>
  <si>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</si>
  <si>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</si>
  <si>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</si>
  <si>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</si>
  <si>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</si>
  <si>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</si>
  <si>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</si>
  <si>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</si>
  <si>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</si>
  <si>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</si>
  <si>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</si>
  <si>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</si>
  <si>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</si>
  <si>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</si>
  <si>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</si>
  <si>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</si>
  <si>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</si>
  <si>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</si>
  <si>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</si>
  <si>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</si>
  <si>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</si>
  <si>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</si>
  <si>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</si>
  <si>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</si>
  <si>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</si>
  <si>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</si>
  <si>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</si>
  <si>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</si>
  <si>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</si>
  <si>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</si>
  <si>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</si>
  <si>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</si>
  <si>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</si>
  <si>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</si>
  <si>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</si>
  <si>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</si>
  <si>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</si>
  <si>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</si>
  <si>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</si>
  <si>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</si>
  <si>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</si>
  <si>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</si>
  <si>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</si>
  <si>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</si>
  <si>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</si>
  <si>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</si>
  <si>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</si>
  <si>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</si>
  <si>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</si>
  <si>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</si>
  <si>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</si>
  <si>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</si>
  <si>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</si>
  <si>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</si>
  <si>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</si>
  <si>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</si>
  <si>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</si>
  <si>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</si>
  <si>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</si>
  <si>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</si>
  <si>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</si>
  <si>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</si>
  <si>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</si>
  <si>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</si>
  <si>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</si>
  <si>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</si>
  <si>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</si>
  <si>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</si>
  <si>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</si>
  <si>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</si>
  <si>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</si>
  <si>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</si>
  <si>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</si>
  <si>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</si>
  <si>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</si>
  <si>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</si>
  <si>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</si>
  <si>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</si>
  <si>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</si>
  <si>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</si>
  <si>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</si>
  <si>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</si>
  <si>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</si>
  <si>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</si>
  <si>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</si>
  <si>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</si>
  <si>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</si>
  <si>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</si>
  <si>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</si>
  <si>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</si>
  <si>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</si>
  <si>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</si>
  <si>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</si>
  <si>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</si>
  <si>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</si>
  <si>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</si>
  <si>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</si>
  <si>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</si>
  <si>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</si>
  <si>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</si>
  <si>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</si>
  <si>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</si>
  <si>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</si>
  <si>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</si>
  <si>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</si>
  <si>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</si>
  <si>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</si>
  <si>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</si>
  <si>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</si>
  <si>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</si>
  <si>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</si>
  <si>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</si>
  <si>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</si>
  <si>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</si>
  <si>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</si>
  <si>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</si>
  <si>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</si>
  <si>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</si>
  <si>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</si>
  <si>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</si>
  <si>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</si>
  <si>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</si>
  <si>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</si>
  <si>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</si>
  <si>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</si>
  <si>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</si>
  <si>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</si>
  <si>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</si>
  <si>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</si>
  <si>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</si>
  <si>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</si>
  <si>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</si>
  <si>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</si>
  <si>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</si>
  <si>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</si>
  <si>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</si>
  <si>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</si>
  <si>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</si>
  <si>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</si>
  <si>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</si>
  <si>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</si>
  <si>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</si>
  <si>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</si>
  <si>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</si>
  <si>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</si>
  <si>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</si>
  <si>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</si>
  <si>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</si>
  <si>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</si>
  <si>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</si>
  <si>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</si>
  <si>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</si>
  <si>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</si>
  <si>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</si>
  <si>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</si>
  <si>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</si>
  <si>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</si>
  <si>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</si>
  <si>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</si>
  <si>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</si>
  <si>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</si>
  <si>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</si>
  <si>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</si>
  <si>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</si>
  <si>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</si>
  <si>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</si>
  <si>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</si>
  <si>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</si>
  <si>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</si>
  <si>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</si>
  <si>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</si>
  <si>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</si>
  <si>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</si>
  <si>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</si>
  <si>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</si>
  <si>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</si>
  <si>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</si>
  <si>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</si>
  <si>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</si>
  <si>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</si>
  <si>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</si>
  <si>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</si>
  <si>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</si>
  <si>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</si>
  <si>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</si>
  <si>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</si>
  <si>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</si>
  <si>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</si>
  <si>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</si>
  <si>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</si>
  <si>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</si>
  <si>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</si>
  <si>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</si>
  <si>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</si>
  <si>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</si>
  <si>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</si>
  <si>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</si>
  <si>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</si>
  <si>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</si>
  <si>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</si>
  <si>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</si>
  <si>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</si>
  <si>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</si>
  <si>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</si>
  <si>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</si>
  <si>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</si>
  <si>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</si>
  <si>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</si>
  <si>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</si>
  <si>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</si>
  <si>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</si>
  <si>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</si>
  <si>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</si>
  <si>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</si>
  <si>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</si>
  <si>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</si>
  <si>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</si>
  <si>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</si>
  <si>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</si>
  <si>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</si>
  <si>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</si>
  <si>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</si>
  <si>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</si>
  <si>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</si>
  <si>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</si>
  <si>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</si>
  <si>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</si>
  <si>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</si>
  <si>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</si>
  <si>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</si>
  <si>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</si>
  <si>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</si>
  <si>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</si>
  <si>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</si>
  <si>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</si>
  <si>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</si>
  <si>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</si>
  <si>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</si>
  <si>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</si>
  <si>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</si>
  <si>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</si>
  <si>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</si>
  <si>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</si>
  <si>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</si>
  <si>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</si>
  <si>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</si>
  <si>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</si>
  <si>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</si>
  <si>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</si>
  <si>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</si>
  <si>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</si>
  <si>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</si>
  <si>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</si>
  <si>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</si>
  <si>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</si>
  <si>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</si>
  <si>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</si>
  <si>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</si>
  <si>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</si>
  <si>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</si>
  <si>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</si>
  <si>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</si>
  <si>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</si>
  <si>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</si>
  <si>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</si>
  <si>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</si>
  <si>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</si>
  <si>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</si>
  <si>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</si>
  <si>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</si>
  <si>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</si>
  <si>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</si>
  <si>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</si>
  <si>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</si>
  <si>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</si>
  <si>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</si>
  <si>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</si>
  <si>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</si>
  <si>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</si>
  <si>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</si>
  <si>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</si>
  <si>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</si>
  <si>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</si>
  <si>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</si>
  <si>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</si>
  <si>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</si>
  <si>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</si>
  <si>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</si>
  <si>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</si>
  <si>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</si>
  <si>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</si>
  <si>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</si>
  <si>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</si>
  <si>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</si>
  <si>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</si>
  <si>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</si>
  <si>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</si>
  <si>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</si>
  <si>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</si>
  <si>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</si>
  <si>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</si>
  <si>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</si>
  <si>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</si>
  <si>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</si>
  <si>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</si>
  <si>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</si>
  <si>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</si>
  <si>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</si>
  <si>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</si>
  <si>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</si>
  <si>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</si>
  <si>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</si>
  <si>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</si>
  <si>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</si>
  <si>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</si>
  <si>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</si>
  <si>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</si>
  <si>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</si>
  <si>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</si>
  <si>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</si>
  <si>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</si>
  <si>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</si>
  <si>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</si>
  <si>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</si>
  <si>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</si>
  <si>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</si>
  <si>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</si>
  <si>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</si>
  <si>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</si>
  <si>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</si>
  <si>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</si>
  <si>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</si>
  <si>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</si>
  <si>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</si>
  <si>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</si>
  <si>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</si>
  <si>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</si>
  <si>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</si>
  <si>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</si>
  <si>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</si>
  <si>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</si>
  <si>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</si>
  <si>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</si>
  <si>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</si>
  <si>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</si>
  <si>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</si>
  <si>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</si>
  <si>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</si>
  <si>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</si>
  <si>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</si>
  <si>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</si>
  <si>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</si>
  <si>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</si>
  <si>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</si>
  <si>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</si>
  <si>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</si>
  <si>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</si>
  <si>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</si>
  <si>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</si>
  <si>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</si>
  <si>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</si>
  <si>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</si>
  <si>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</si>
  <si>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</si>
  <si>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</si>
  <si>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</si>
  <si>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</si>
  <si>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</si>
  <si>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</si>
  <si>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</si>
  <si>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</si>
  <si>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</si>
  <si>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</si>
  <si>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</si>
  <si>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</si>
  <si>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</si>
  <si>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</si>
  <si>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</si>
  <si>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</si>
  <si>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</si>
  <si>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</si>
  <si>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</si>
  <si>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</si>
  <si>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</si>
  <si>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</si>
  <si>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</si>
  <si>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</si>
  <si>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</si>
  <si>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</si>
  <si>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</si>
  <si>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</si>
  <si>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</si>
  <si>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</si>
  <si>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</si>
  <si>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</si>
  <si>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</si>
  <si>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</si>
  <si>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</si>
  <si>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</si>
  <si>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</si>
  <si>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</si>
  <si>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</si>
  <si>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</si>
  <si>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</si>
  <si>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</si>
  <si>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</si>
  <si>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</si>
  <si>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</si>
  <si>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</si>
  <si>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</si>
  <si>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</si>
  <si>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</si>
  <si>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</si>
  <si>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</si>
  <si>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</si>
  <si>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</si>
  <si>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</si>
  <si>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</si>
  <si>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</si>
  <si>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</si>
  <si>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</si>
  <si>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</si>
  <si>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</si>
  <si>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</si>
  <si>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</si>
  <si>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</si>
  <si>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</si>
  <si>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</si>
  <si>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</si>
  <si>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</si>
  <si>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</si>
  <si>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</si>
  <si>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</si>
  <si>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</si>
  <si>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</si>
  <si>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</si>
  <si>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</si>
  <si>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</si>
  <si>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</si>
  <si>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</si>
  <si>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</si>
  <si>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</si>
  <si>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</si>
  <si>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</si>
  <si>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</si>
  <si>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</si>
  <si>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</si>
  <si>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</si>
  <si>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</si>
  <si>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</si>
  <si>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</si>
  <si>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</si>
  <si>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</si>
  <si>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</si>
  <si>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</si>
  <si>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</si>
  <si>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</si>
  <si>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</si>
  <si>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</si>
  <si>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</si>
  <si>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</si>
  <si>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</si>
  <si>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</si>
  <si>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</si>
  <si>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</si>
  <si>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</si>
  <si>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</si>
  <si>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</si>
  <si>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</si>
  <si>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</si>
  <si>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</si>
  <si>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</si>
  <si>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</si>
  <si>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</si>
  <si>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</si>
  <si>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</si>
  <si>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</si>
  <si>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</si>
  <si>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</si>
  <si>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</si>
  <si>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</si>
  <si>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</si>
  <si>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</si>
  <si>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</si>
  <si>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</si>
  <si>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</si>
  <si>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</si>
  <si>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</si>
  <si>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</si>
  <si>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</si>
  <si>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</si>
  <si>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</si>
  <si>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</si>
  <si>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</si>
  <si>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</si>
  <si>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</si>
  <si>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</si>
  <si>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</si>
  <si>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</si>
  <si>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</si>
  <si>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</si>
  <si>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</si>
  <si>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</si>
  <si>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</si>
  <si>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</si>
  <si>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</si>
  <si>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</si>
  <si>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</si>
  <si>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</si>
  <si>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</si>
  <si>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</si>
  <si>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</si>
  <si>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</si>
  <si>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</si>
  <si>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</si>
  <si>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</si>
  <si>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</si>
  <si>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</si>
  <si>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</si>
  <si>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</si>
  <si>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</si>
  <si>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</si>
  <si>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</si>
  <si>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</si>
  <si>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</si>
  <si>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</si>
  <si>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</si>
  <si>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</si>
  <si>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</si>
  <si>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</si>
  <si>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</si>
  <si>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</si>
  <si>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</si>
  <si>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</si>
  <si>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</si>
  <si>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</si>
  <si>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</si>
  <si>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</si>
  <si>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</si>
  <si>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</si>
  <si>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</si>
  <si>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</si>
  <si>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</si>
  <si>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</si>
  <si>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</si>
  <si>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</si>
  <si>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</si>
  <si>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</si>
  <si>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</si>
  <si>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</si>
  <si>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</si>
  <si>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</si>
  <si>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</si>
  <si>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</si>
  <si>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</si>
  <si>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</si>
  <si>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</si>
  <si>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</si>
  <si>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</si>
  <si>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</si>
  <si>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</si>
  <si>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</si>
  <si>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</si>
  <si>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</si>
  <si>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</si>
  <si>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</si>
  <si>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</si>
  <si>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</si>
  <si>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</si>
  <si>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</si>
  <si>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</si>
  <si>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</si>
  <si>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</si>
  <si>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</si>
  <si>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</si>
  <si>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</si>
  <si>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</si>
  <si>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</si>
  <si>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</si>
  <si>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</si>
  <si>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</si>
  <si>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</si>
  <si>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</si>
  <si>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</si>
  <si>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</si>
  <si>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</si>
  <si>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</si>
  <si>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</si>
  <si>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</si>
  <si>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</si>
  <si>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</si>
  <si>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</si>
  <si>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</si>
  <si>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</si>
  <si>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</si>
  <si>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</si>
  <si>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</si>
  <si>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</si>
  <si>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</si>
  <si>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</si>
  <si>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</si>
  <si>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</si>
  <si>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</si>
  <si>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</si>
  <si>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</si>
  <si>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</si>
  <si>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</si>
  <si>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</si>
  <si>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</si>
  <si>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</si>
  <si>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</si>
  <si>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</si>
  <si>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</si>
  <si>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</si>
  <si>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</si>
  <si>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</si>
  <si>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</si>
  <si>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</si>
  <si>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</si>
  <si>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</si>
  <si>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</si>
  <si>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</si>
  <si>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</si>
  <si>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</si>
  <si>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</si>
  <si>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</si>
  <si>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</si>
  <si>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</si>
  <si>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</si>
  <si>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</si>
  <si>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</si>
  <si>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</si>
  <si>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</si>
  <si>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</si>
  <si>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</si>
  <si>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</si>
  <si>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</si>
  <si>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</si>
  <si>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</si>
  <si>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</si>
  <si>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</si>
  <si>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</si>
  <si>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</si>
  <si>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</si>
  <si>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</si>
  <si>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</si>
  <si>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</si>
  <si>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</si>
  <si>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</si>
  <si>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</si>
  <si>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</si>
  <si>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</si>
  <si>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</si>
  <si>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</si>
  <si>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</si>
  <si>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</si>
  <si>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</si>
  <si>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</si>
  <si>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</si>
  <si>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</si>
  <si>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</si>
  <si>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</si>
  <si>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</si>
  <si>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</si>
  <si>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</si>
  <si>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</si>
  <si>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</si>
  <si>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</si>
  <si>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</si>
  <si>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</si>
  <si>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</si>
  <si>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</si>
  <si>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</si>
  <si>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</si>
  <si>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</si>
  <si>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</si>
  <si>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</si>
  <si>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</si>
  <si>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</si>
  <si>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</si>
  <si>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</si>
  <si>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</si>
  <si>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</si>
  <si>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</si>
  <si>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</si>
  <si>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</si>
  <si>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</si>
  <si>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</si>
  <si>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</si>
  <si>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</si>
  <si>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</si>
  <si>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</si>
  <si>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</si>
  <si>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</si>
  <si>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</si>
  <si>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</si>
  <si>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</si>
  <si>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</si>
  <si>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</si>
  <si>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</si>
  <si>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</si>
  <si>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</si>
  <si>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</si>
  <si>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</si>
  <si>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</si>
  <si>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</si>
  <si>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</si>
  <si>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</si>
  <si>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</si>
  <si>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</si>
  <si>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</si>
  <si>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</si>
  <si>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</si>
  <si>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</si>
  <si>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</si>
  <si>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</si>
  <si>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</si>
  <si>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</si>
  <si>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</si>
  <si>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</si>
  <si>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</si>
  <si>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</si>
  <si>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</si>
  <si>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</si>
  <si>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</si>
  <si>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</si>
  <si>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</si>
  <si>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</si>
  <si>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</si>
  <si>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</si>
  <si>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</si>
  <si>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</si>
  <si>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</si>
  <si>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</si>
  <si>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</si>
  <si>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</si>
  <si>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</si>
  <si>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</si>
  <si>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</si>
  <si>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</si>
  <si>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</si>
  <si>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</si>
  <si>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</si>
  <si>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</si>
  <si>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</si>
  <si>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</si>
  <si>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</si>
  <si>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</si>
  <si>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</si>
  <si>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</si>
  <si>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</si>
  <si>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</si>
  <si>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</si>
  <si>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</si>
  <si>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</si>
  <si>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</si>
  <si>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</si>
  <si>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</si>
  <si>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</si>
  <si>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</si>
  <si>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</si>
  <si>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</si>
  <si>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</si>
  <si>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</si>
  <si>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</si>
  <si>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</si>
  <si>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</si>
  <si>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</si>
  <si>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</si>
  <si>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</si>
  <si>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</si>
  <si>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</si>
  <si>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</si>
  <si>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</si>
  <si>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</si>
  <si>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</si>
  <si>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</si>
  <si>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</si>
  <si>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</si>
  <si>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</si>
  <si>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</si>
  <si>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</si>
  <si>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</si>
  <si>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</si>
  <si>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</si>
  <si>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</si>
  <si>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</si>
  <si>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</si>
  <si>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</si>
  <si>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</si>
  <si>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</si>
  <si>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</si>
  <si>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</si>
  <si>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</si>
  <si>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</si>
  <si>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</si>
  <si>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</si>
  <si>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</si>
  <si>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</si>
  <si>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</si>
  <si>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</si>
  <si>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</si>
  <si>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</si>
  <si>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</si>
  <si>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</si>
  <si>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</si>
  <si>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</si>
  <si>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</si>
  <si>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</si>
  <si>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</si>
  <si>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</si>
  <si>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</si>
  <si>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</si>
  <si>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</si>
  <si>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</si>
  <si>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</si>
  <si>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</si>
  <si>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</si>
  <si>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</si>
  <si>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</si>
  <si>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</si>
  <si>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</si>
  <si>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</si>
  <si>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</si>
  <si>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</si>
  <si>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</si>
  <si>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</si>
  <si>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</si>
  <si>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</si>
  <si>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</si>
  <si>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</si>
  <si>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</si>
  <si>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</si>
  <si>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</si>
  <si>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</si>
  <si>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</si>
  <si>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</si>
  <si>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</si>
  <si>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</si>
  <si>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</si>
  <si>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</si>
  <si>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</si>
  <si>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</si>
  <si>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</si>
  <si>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</si>
  <si>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</si>
  <si>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</si>
  <si>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</si>
  <si>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</si>
  <si>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</si>
  <si>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</si>
  <si>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</si>
  <si>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</si>
  <si>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</si>
  <si>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</si>
  <si>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</si>
  <si>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</si>
  <si>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</si>
  <si>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</si>
  <si>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</si>
  <si>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</si>
  <si>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</si>
  <si>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</si>
  <si>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</si>
  <si>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</si>
  <si>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</si>
  <si>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</si>
  <si>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</si>
  <si>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</si>
  <si>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</si>
  <si>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</si>
  <si>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</si>
  <si>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</si>
  <si>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</si>
  <si>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</si>
  <si>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</si>
  <si>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</si>
  <si>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</si>
  <si>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</si>
  <si>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</si>
  <si>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</si>
  <si>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</si>
  <si>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</si>
  <si>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</si>
  <si>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</si>
  <si>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</si>
  <si>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</si>
  <si>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</si>
  <si>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</si>
  <si>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</si>
  <si>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</si>
  <si>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</si>
  <si>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</si>
  <si>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</si>
  <si>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</si>
  <si>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</si>
  <si>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</si>
  <si>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</si>
  <si>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</si>
  <si>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</si>
  <si>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</si>
  <si>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</si>
  <si>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</si>
  <si>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</si>
  <si>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</si>
  <si>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</si>
  <si>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</si>
  <si>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</si>
  <si>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</si>
  <si>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</si>
  <si>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</si>
  <si>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</si>
  <si>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</si>
  <si>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</si>
  <si>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</si>
  <si>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</si>
  <si>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</si>
  <si>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</si>
  <si>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</si>
  <si>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</si>
  <si>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</si>
  <si>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</si>
  <si>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</si>
  <si>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</si>
  <si>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</si>
  <si>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</si>
  <si>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</si>
  <si>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</si>
  <si>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</si>
  <si>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</si>
  <si>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</si>
  <si>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</si>
  <si>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</si>
  <si>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</si>
  <si>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</si>
  <si>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</si>
  <si>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</si>
  <si>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</si>
  <si>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</si>
  <si>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</si>
  <si>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</si>
  <si>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</si>
  <si>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</si>
  <si>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</si>
  <si>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</si>
  <si>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</si>
  <si>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</si>
  <si>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</si>
  <si>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</si>
  <si>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</si>
  <si>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</si>
  <si>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</si>
  <si>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</si>
  <si>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</si>
  <si>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</si>
  <si>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</si>
  <si>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</si>
  <si>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</si>
  <si>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</si>
  <si>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</si>
  <si>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</si>
  <si>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</si>
  <si>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</si>
  <si>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</si>
  <si>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</si>
  <si>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</si>
  <si>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</si>
  <si>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</si>
  <si>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</si>
  <si>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</si>
  <si>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</si>
  <si>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</si>
  <si>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</si>
  <si>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</si>
  <si>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</si>
  <si>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</si>
  <si>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</si>
  <si>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</si>
  <si>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</si>
  <si>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</si>
  <si>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</si>
  <si>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</si>
  <si>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</si>
  <si>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</si>
  <si>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</si>
  <si>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</si>
  <si>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</si>
  <si>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</si>
  <si>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</si>
  <si>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</si>
  <si>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</si>
  <si>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</si>
  <si>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</si>
  <si>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</si>
  <si>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</si>
  <si>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</si>
  <si>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</si>
  <si>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</si>
  <si>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</si>
  <si>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</si>
  <si>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</si>
  <si>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</si>
  <si>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</si>
  <si>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</si>
  <si>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</si>
  <si>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</si>
  <si>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</si>
  <si>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</si>
  <si>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</si>
  <si>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</si>
  <si>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</si>
  <si>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</si>
  <si>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</si>
  <si>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</si>
  <si>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</si>
  <si>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</si>
  <si>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</si>
  <si>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</si>
  <si>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</si>
  <si>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</si>
  <si>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</si>
  <si>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</si>
  <si>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</si>
  <si>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</si>
  <si>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</si>
  <si>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</si>
  <si>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</si>
  <si>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</si>
  <si>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</si>
  <si>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</si>
  <si>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</si>
  <si>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</si>
  <si>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</si>
  <si>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</si>
  <si>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</si>
  <si>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</si>
  <si>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</si>
  <si>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</si>
  <si>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</si>
  <si>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</si>
  <si>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</si>
  <si>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</si>
  <si>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</si>
  <si>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</si>
  <si>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</si>
  <si>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</si>
  <si>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</si>
  <si>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</si>
  <si>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</si>
  <si>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</si>
  <si>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</si>
  <si>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</si>
  <si>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</si>
  <si>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</si>
  <si>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</si>
  <si>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</si>
  <si>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</si>
  <si>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</si>
  <si>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</si>
  <si>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</si>
  <si>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</si>
  <si>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</si>
  <si>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</si>
  <si>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</si>
  <si>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</si>
  <si>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</si>
  <si>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</si>
  <si>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</si>
  <si>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</si>
  <si>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</si>
  <si>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</si>
  <si>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</si>
  <si>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</si>
  <si>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</si>
  <si>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</si>
  <si>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</si>
  <si>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</si>
  <si>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</si>
  <si>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</si>
  <si>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</si>
  <si>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</si>
  <si>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</si>
  <si>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</si>
  <si>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</si>
  <si>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</si>
  <si>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</si>
  <si>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</si>
  <si>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</si>
  <si>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</si>
  <si>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</si>
  <si>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</si>
  <si>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</si>
  <si>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</si>
  <si>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</si>
  <si>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</si>
  <si>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</si>
  <si>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</si>
  <si>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</si>
  <si>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</si>
  <si>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</si>
  <si>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</si>
  <si>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</si>
  <si>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</si>
  <si>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</si>
  <si>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</si>
  <si>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</si>
  <si>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</si>
  <si>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</si>
  <si>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</si>
  <si>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</si>
  <si>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</si>
  <si>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</si>
  <si>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</si>
  <si>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</si>
  <si>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</si>
  <si>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</si>
  <si>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</si>
  <si>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</si>
  <si>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</si>
  <si>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</si>
  <si>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</si>
  <si>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</si>
  <si>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</si>
  <si>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</si>
  <si>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</si>
  <si>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</si>
  <si>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</si>
  <si>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</si>
  <si>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</si>
  <si>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</si>
  <si>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</si>
  <si>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</si>
  <si>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</si>
  <si>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</si>
  <si>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</si>
  <si>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</si>
  <si>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</si>
  <si>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</si>
  <si>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</si>
  <si>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</si>
  <si>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</si>
  <si>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</si>
  <si>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</si>
  <si>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</si>
  <si>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</si>
  <si>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</si>
  <si>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</si>
  <si>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</si>
  <si>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</si>
  <si>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</si>
  <si>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</si>
  <si>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</si>
  <si>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</si>
  <si>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</si>
  <si>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</si>
  <si>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</si>
  <si>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</si>
  <si>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</si>
  <si>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</si>
  <si>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</si>
  <si>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</si>
  <si>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</si>
  <si>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</si>
  <si>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</si>
  <si>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</si>
  <si>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</si>
  <si>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</si>
  <si>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</si>
  <si>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</si>
  <si>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</si>
  <si>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</si>
  <si>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</si>
  <si>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</si>
  <si>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</si>
  <si>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</si>
  <si>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</si>
  <si>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</si>
  <si>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</si>
  <si>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</si>
  <si>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</si>
  <si>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</si>
  <si>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</si>
  <si>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</si>
  <si>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</si>
  <si>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</si>
  <si>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</si>
  <si>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</si>
  <si>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</si>
  <si>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</si>
  <si>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</si>
  <si>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</si>
  <si>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</si>
  <si>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</si>
  <si>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</si>
  <si>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</si>
  <si>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</si>
  <si>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</si>
  <si>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</si>
  <si>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</si>
  <si>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</si>
  <si>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</si>
  <si>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</si>
  <si>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</si>
  <si>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</si>
  <si>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</si>
  <si>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</si>
  <si>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</si>
  <si>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</si>
  <si>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</si>
  <si>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</si>
  <si>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</si>
  <si>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</si>
  <si>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</si>
  <si>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</si>
  <si>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</si>
  <si>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</si>
  <si>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</si>
  <si>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</si>
  <si>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</si>
  <si>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</si>
  <si>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</si>
  <si>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</si>
  <si>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</si>
  <si>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</si>
  <si>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</si>
  <si>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</si>
  <si>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</si>
  <si>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</si>
  <si>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</si>
  <si>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</si>
  <si>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</si>
  <si>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</si>
  <si>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</si>
  <si>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</si>
  <si>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</si>
  <si>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</si>
  <si>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</si>
  <si>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</si>
  <si>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</si>
  <si>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</si>
  <si>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</si>
  <si>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</si>
  <si>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</si>
  <si>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</si>
  <si>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</si>
  <si>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</si>
  <si>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</si>
  <si>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</si>
  <si>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</si>
  <si>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</si>
  <si>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</si>
  <si>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</si>
  <si>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</si>
  <si>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</si>
  <si>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</si>
  <si>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</si>
  <si>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</si>
  <si>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</si>
  <si>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</si>
  <si>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</si>
  <si>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</si>
  <si>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</si>
  <si>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</si>
  <si>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</si>
  <si>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</si>
  <si>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</si>
  <si>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</si>
  <si>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</si>
  <si>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</si>
  <si>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</si>
  <si>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</si>
  <si>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</si>
  <si>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</si>
  <si>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</si>
  <si>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</si>
  <si>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</si>
  <si>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</si>
  <si>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</si>
  <si>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</si>
  <si>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</si>
  <si>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</si>
  <si>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</si>
  <si>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</si>
  <si>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</si>
  <si>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</si>
  <si>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</si>
  <si>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</si>
  <si>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</si>
  <si>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</si>
  <si>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</si>
  <si>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</si>
  <si>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</si>
  <si>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</si>
  <si>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</si>
  <si>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</si>
  <si>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</si>
  <si>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</si>
  <si>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</si>
  <si>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</si>
  <si>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</si>
  <si>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</si>
  <si>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</si>
  <si>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</si>
  <si>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</si>
  <si>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</si>
  <si>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</si>
  <si>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</si>
  <si>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</si>
  <si>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</si>
  <si>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</si>
  <si>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</si>
  <si>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</si>
  <si>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</si>
  <si>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</si>
  <si>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</si>
  <si>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</si>
  <si>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</si>
  <si>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</si>
  <si>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</si>
  <si>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</si>
  <si>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</si>
  <si>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</si>
  <si>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</si>
  <si>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</si>
  <si>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</si>
  <si>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</si>
  <si>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</si>
  <si>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</si>
  <si>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</si>
  <si>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</si>
  <si>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</si>
  <si>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</si>
  <si>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</si>
  <si>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</si>
  <si>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</si>
  <si>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</si>
  <si>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</si>
  <si>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</si>
  <si>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</si>
  <si>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</si>
  <si>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</si>
  <si>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</si>
  <si>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</si>
  <si>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</si>
  <si>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</si>
  <si>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</si>
  <si>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</si>
  <si>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</si>
  <si>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</si>
  <si>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</si>
  <si>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</si>
  <si>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</si>
  <si>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</si>
  <si>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</si>
  <si>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</si>
  <si>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</si>
  <si>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</si>
  <si>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</si>
  <si>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</si>
  <si>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</si>
  <si>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</si>
  <si>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</si>
  <si>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</si>
  <si>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</si>
  <si>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</si>
  <si>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</si>
  <si>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</si>
  <si>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</si>
  <si>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</si>
  <si>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</si>
  <si>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</si>
  <si>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</si>
  <si>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</si>
  <si>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</si>
  <si>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</si>
  <si>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</si>
  <si>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</si>
  <si>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</si>
  <si>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</si>
  <si>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</si>
  <si>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</si>
  <si>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</si>
  <si>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</si>
  <si>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</si>
  <si>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</si>
  <si>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</si>
  <si>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</si>
  <si>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</si>
  <si>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</si>
  <si>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</si>
  <si>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</si>
  <si>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</si>
  <si>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</si>
  <si>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</si>
  <si>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</si>
  <si>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</si>
  <si>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</si>
  <si>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</si>
  <si>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</si>
  <si>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</si>
  <si>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</si>
  <si>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</si>
  <si>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</si>
  <si>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</si>
  <si>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</si>
  <si>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</si>
  <si>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</si>
  <si>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</si>
  <si>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</si>
  <si>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</si>
  <si>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</si>
  <si>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</si>
  <si>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</si>
  <si>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</si>
  <si>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</si>
  <si>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</si>
  <si>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</si>
  <si>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</si>
  <si>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</si>
  <si>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</si>
  <si>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</si>
  <si>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</si>
  <si>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</si>
  <si>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</si>
  <si>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</si>
  <si>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</si>
  <si>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</si>
  <si>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</si>
  <si>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</si>
  <si>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</si>
  <si>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</si>
  <si>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</si>
  <si>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</si>
  <si>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</si>
  <si>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</si>
  <si>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</si>
  <si>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</si>
  <si>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</si>
  <si>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</si>
  <si>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</si>
  <si>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</si>
  <si>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</si>
  <si>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</si>
  <si>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</si>
  <si>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</si>
  <si>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</si>
  <si>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</si>
  <si>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</si>
  <si>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</si>
  <si>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</si>
  <si>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</si>
  <si>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</si>
  <si>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</si>
  <si>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</si>
  <si>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</si>
  <si>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</si>
  <si>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</si>
  <si>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</si>
  <si>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</si>
  <si>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</si>
  <si>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</si>
  <si>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</si>
  <si>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</si>
  <si>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</si>
  <si>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</si>
  <si>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</si>
  <si>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</si>
  <si>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</si>
  <si>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</si>
  <si>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</si>
  <si>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</si>
  <si>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</si>
  <si>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</si>
  <si>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</si>
  <si>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</si>
  <si>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</si>
  <si>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</si>
  <si>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</si>
  <si>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</si>
  <si>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</si>
  <si>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</si>
  <si>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</si>
  <si>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</si>
  <si>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</si>
  <si>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</si>
  <si>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</si>
  <si>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</si>
  <si>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</si>
  <si>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</si>
  <si>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</si>
  <si>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</si>
  <si>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</si>
  <si>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</si>
  <si>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</si>
  <si>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</si>
  <si>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</si>
  <si>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</si>
  <si>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</si>
  <si>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</si>
  <si>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</si>
  <si>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</si>
  <si>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</si>
  <si>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</si>
  <si>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</si>
  <si>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</si>
  <si>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</si>
  <si>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</si>
  <si>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</si>
  <si>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</si>
  <si>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</si>
  <si>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</si>
  <si>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</si>
  <si>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</si>
  <si>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</si>
  <si>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</si>
  <si>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</si>
  <si>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</si>
  <si>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</si>
  <si>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</si>
  <si>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</si>
  <si>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</si>
  <si>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</si>
  <si>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</si>
  <si>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</si>
  <si>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</si>
  <si>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</si>
  <si>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</si>
  <si>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</si>
  <si>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</si>
  <si>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</si>
  <si>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</si>
  <si>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</si>
  <si>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</si>
  <si>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</si>
  <si>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</si>
  <si>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</si>
  <si>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</si>
  <si>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</si>
  <si>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</si>
  <si>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</si>
  <si>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</si>
  <si>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</si>
  <si>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</si>
  <si>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</si>
  <si>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</si>
  <si>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</si>
  <si>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</si>
  <si>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</si>
  <si>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</si>
  <si>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</si>
  <si>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</si>
  <si>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</si>
  <si>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</si>
  <si>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</si>
  <si>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</si>
  <si>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</si>
  <si>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</si>
  <si>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</si>
  <si>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</si>
  <si>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</si>
  <si>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</si>
  <si>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</si>
  <si>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</si>
  <si>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</si>
  <si>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</si>
  <si>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</si>
  <si>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</si>
  <si>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</si>
  <si>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</si>
  <si>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</si>
  <si>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</si>
  <si>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</si>
  <si>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</si>
  <si>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</si>
  <si>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</si>
  <si>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</si>
  <si>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</si>
  <si>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</si>
  <si>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</si>
  <si>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</si>
  <si>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</si>
  <si>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</si>
  <si>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</si>
  <si>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</si>
  <si>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</si>
  <si>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</si>
  <si>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</si>
  <si>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</si>
  <si>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</si>
  <si>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</si>
  <si>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</si>
  <si>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</si>
  <si>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</si>
  <si>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</si>
  <si>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</si>
  <si>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</si>
  <si>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</si>
  <si>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</si>
  <si>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</si>
  <si>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</si>
  <si>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</si>
  <si>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</si>
  <si>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</si>
  <si>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</si>
  <si>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</si>
  <si>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</si>
  <si>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</si>
  <si>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</si>
  <si>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</si>
  <si>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</si>
  <si>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</si>
  <si>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</si>
  <si>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</si>
  <si>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</si>
  <si>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</si>
  <si>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</si>
  <si>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</si>
  <si>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</si>
  <si>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</si>
  <si>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</si>
  <si>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</si>
  <si>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</si>
  <si>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</si>
  <si>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</si>
  <si>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</si>
  <si>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</si>
  <si>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</si>
  <si>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</si>
  <si>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</si>
  <si>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</si>
  <si>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</si>
  <si>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</si>
  <si>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</si>
  <si>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</si>
  <si>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</si>
  <si>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</si>
  <si>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</si>
  <si>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</si>
  <si>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</si>
  <si>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</si>
  <si>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</si>
  <si>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</si>
  <si>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</si>
  <si>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</si>
  <si>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</si>
  <si>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</si>
  <si>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</si>
  <si>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</si>
  <si>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</si>
  <si>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</si>
  <si>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</si>
  <si>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</si>
  <si>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</si>
  <si>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</si>
  <si>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</si>
  <si>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</si>
  <si>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</si>
  <si>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</si>
  <si>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</si>
  <si>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</si>
  <si>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</si>
  <si>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</si>
  <si>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</si>
  <si>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</si>
  <si>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</si>
  <si>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</si>
  <si>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</si>
  <si>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</si>
  <si>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</si>
  <si>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</si>
  <si>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</si>
  <si>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</si>
  <si>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</si>
  <si>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</si>
  <si>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</si>
  <si>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</si>
  <si>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</si>
  <si>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</si>
  <si>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</si>
  <si>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</si>
  <si>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</si>
  <si>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</si>
  <si>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</si>
  <si>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</si>
  <si>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</si>
  <si>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</si>
  <si>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</si>
  <si>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</si>
  <si>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</si>
  <si>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</si>
  <si>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</si>
  <si>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</si>
  <si>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</si>
  <si>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</si>
  <si>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</si>
  <si>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</si>
  <si>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</si>
  <si>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</si>
  <si>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</si>
  <si>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</si>
  <si>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</si>
  <si>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</si>
  <si>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</si>
  <si>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</si>
  <si>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</si>
  <si>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</si>
  <si>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</si>
  <si>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</si>
  <si>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</si>
  <si>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</si>
  <si>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</si>
  <si>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</si>
  <si>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</si>
  <si>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</si>
  <si>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</si>
  <si>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</si>
  <si>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</si>
  <si>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</si>
  <si>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</si>
  <si>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</si>
  <si>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</si>
  <si>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</si>
  <si>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</si>
  <si>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</si>
  <si>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</si>
  <si>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</si>
  <si>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</si>
  <si>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</si>
  <si>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</si>
  <si>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</si>
  <si>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</si>
  <si>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</si>
  <si>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</si>
  <si>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</si>
  <si>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</si>
  <si>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</si>
  <si>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</si>
  <si>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</si>
  <si>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</si>
  <si>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</si>
  <si>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</si>
  <si>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</si>
  <si>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</si>
  <si>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</si>
  <si>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</si>
  <si>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</si>
  <si>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</si>
  <si>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</si>
  <si>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</si>
  <si>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</si>
  <si>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</si>
  <si>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</si>
  <si>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</si>
  <si>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</si>
  <si>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</si>
  <si>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</si>
  <si>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</si>
  <si>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</si>
  <si>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</si>
  <si>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</si>
  <si>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</si>
  <si>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</si>
  <si>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</si>
  <si>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</si>
  <si>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</si>
  <si>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</si>
  <si>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</si>
  <si>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</si>
  <si>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</si>
  <si>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</si>
  <si>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</si>
  <si>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</si>
  <si>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</si>
  <si>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</si>
  <si>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</si>
  <si>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</si>
  <si>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</si>
  <si>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</si>
  <si>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</si>
  <si>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</si>
  <si>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</si>
  <si>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</si>
  <si>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</si>
  <si>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</si>
  <si>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</si>
  <si>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</si>
  <si>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</si>
  <si>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</si>
  <si>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</si>
  <si>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</si>
  <si>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</si>
  <si>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</si>
  <si>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</si>
  <si>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</si>
  <si>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</si>
  <si>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</si>
  <si>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</si>
  <si>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</si>
  <si>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</si>
  <si>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</si>
  <si>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</si>
  <si>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</si>
  <si>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</si>
  <si>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</si>
  <si>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</si>
  <si>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</si>
  <si>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</si>
  <si>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</si>
  <si>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</si>
  <si>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</si>
  <si>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</si>
  <si>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</si>
  <si>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</si>
  <si>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</si>
  <si>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</si>
  <si>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</si>
  <si>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</si>
  <si>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</si>
  <si>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</si>
  <si>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</si>
  <si>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</si>
  <si>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</si>
  <si>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</si>
  <si>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</si>
  <si>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</si>
  <si>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</si>
  <si>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</si>
  <si>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</si>
  <si>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</si>
  <si>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</si>
  <si>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</si>
  <si>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</si>
  <si>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</si>
  <si>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</si>
  <si>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</si>
  <si>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</si>
  <si>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</si>
  <si>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</si>
  <si>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</si>
  <si>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</si>
  <si>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</si>
  <si>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</si>
  <si>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</si>
  <si>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</si>
  <si>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</si>
  <si>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</si>
  <si>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</si>
  <si>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</si>
  <si>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</si>
  <si>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</si>
  <si>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</si>
  <si>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</si>
  <si>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</si>
  <si>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</si>
  <si>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</si>
  <si>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</si>
  <si>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</si>
  <si>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</si>
  <si>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</si>
  <si>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</si>
  <si>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</si>
  <si>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</si>
  <si>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</si>
  <si>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</si>
  <si>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</si>
  <si>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</si>
  <si>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</si>
  <si>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</si>
  <si>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</si>
  <si>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</si>
  <si>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</si>
  <si>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</si>
  <si>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</si>
  <si>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</si>
  <si>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</si>
  <si>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</si>
  <si>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</si>
  <si>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</si>
  <si>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</si>
  <si>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</si>
  <si>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</si>
  <si>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</si>
  <si>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</si>
  <si>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</si>
  <si>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</si>
  <si>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</si>
  <si>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</si>
  <si>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</si>
  <si>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</si>
  <si>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</si>
  <si>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</si>
  <si>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</si>
  <si>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</si>
  <si>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</si>
  <si>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</si>
  <si>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</si>
  <si>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</si>
  <si>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</si>
  <si>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</si>
  <si>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</si>
  <si>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</si>
  <si>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</si>
  <si>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</si>
  <si>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</si>
  <si>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</si>
  <si>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</si>
  <si>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</si>
  <si>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</si>
  <si>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</si>
  <si>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</si>
  <si>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</si>
  <si>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</si>
  <si>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</si>
  <si>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</si>
  <si>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</si>
  <si>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</si>
  <si>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</si>
  <si>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</si>
  <si>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</si>
  <si>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</si>
  <si>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</si>
  <si>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</si>
  <si>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</si>
  <si>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</si>
  <si>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</si>
  <si>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</si>
  <si>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</si>
  <si>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</si>
  <si>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</si>
  <si>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</si>
  <si>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</si>
  <si>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</si>
  <si>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</si>
  <si>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</si>
  <si>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</si>
  <si>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</si>
  <si>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</si>
  <si>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</si>
  <si>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</si>
  <si>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</si>
  <si>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</si>
  <si>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</si>
  <si>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</si>
  <si>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</si>
  <si>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</si>
  <si>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</si>
  <si>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</si>
  <si>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</si>
  <si>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</si>
  <si>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</si>
  <si>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</si>
  <si>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</si>
  <si>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</si>
  <si>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</si>
  <si>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</si>
  <si>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</si>
  <si>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</si>
  <si>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</si>
  <si>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</si>
  <si>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</si>
  <si>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</si>
  <si>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</si>
  <si>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</si>
  <si>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</si>
  <si>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</si>
  <si>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</si>
  <si>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</si>
  <si>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</si>
  <si>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</si>
  <si>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</si>
  <si>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</si>
  <si>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</si>
  <si>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</si>
  <si>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</si>
  <si>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</si>
  <si>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</si>
  <si>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</si>
  <si>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</si>
  <si>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</si>
  <si>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</si>
  <si>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</si>
  <si>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</si>
  <si>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</si>
  <si>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</si>
  <si>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</si>
  <si>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</si>
  <si>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</si>
  <si>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</si>
  <si>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</si>
  <si>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</si>
  <si>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</si>
  <si>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</si>
  <si>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</si>
  <si>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</si>
  <si>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</si>
  <si>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</si>
  <si>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</si>
  <si>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</si>
  <si>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</si>
  <si>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</si>
  <si>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</si>
  <si>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</si>
  <si>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</si>
  <si>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</si>
  <si>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</si>
  <si>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</si>
  <si>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</si>
  <si>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</si>
  <si>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</si>
  <si>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</si>
  <si>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</si>
  <si>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</si>
  <si>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</si>
  <si>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</si>
  <si>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</si>
  <si>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</si>
  <si>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</si>
  <si>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</si>
  <si>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</si>
  <si>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</si>
  <si>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</si>
  <si>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</si>
  <si>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</si>
  <si>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</si>
  <si>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</si>
  <si>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</si>
  <si>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</si>
  <si>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</si>
  <si>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</si>
  <si>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</si>
  <si>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</si>
  <si>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</si>
  <si>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</si>
  <si>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</si>
  <si>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</si>
  <si>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</si>
  <si>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</si>
  <si>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</si>
  <si>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</si>
  <si>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</si>
  <si>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</si>
  <si>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</si>
  <si>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</si>
  <si>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</si>
  <si>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</si>
  <si>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</si>
  <si>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</si>
  <si>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</si>
  <si>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</si>
  <si>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</si>
  <si>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</si>
  <si>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</si>
  <si>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</si>
  <si>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</si>
  <si>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</si>
  <si>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</si>
  <si>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</si>
  <si>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</si>
  <si>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</si>
  <si>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</si>
  <si>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</si>
  <si>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</si>
  <si>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</si>
  <si>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</si>
  <si>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</si>
  <si>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</si>
  <si>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</si>
  <si>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</si>
  <si>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</si>
  <si>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</si>
  <si>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</si>
  <si>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</si>
  <si>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</si>
  <si>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</si>
  <si>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</si>
  <si>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</si>
  <si>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</si>
  <si>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</si>
  <si>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</si>
  <si>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</si>
  <si>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</si>
  <si>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</si>
  <si>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</si>
  <si>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</si>
  <si>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</si>
  <si>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</si>
  <si>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</si>
  <si>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</si>
  <si>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</si>
  <si>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</si>
  <si>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</si>
  <si>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</si>
  <si>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</si>
  <si>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</si>
  <si>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</si>
  <si>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</si>
  <si>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</si>
  <si>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</si>
  <si>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</si>
  <si>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</si>
  <si>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</si>
  <si>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</si>
  <si>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</si>
  <si>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</si>
  <si>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</si>
  <si>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</si>
  <si>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</si>
  <si>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</si>
  <si>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</si>
  <si>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</si>
  <si>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</si>
  <si>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</si>
  <si>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</si>
  <si>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</si>
  <si>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</si>
  <si>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</si>
  <si>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</si>
  <si>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</si>
  <si>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</si>
  <si>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</si>
  <si>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</si>
  <si>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</si>
  <si>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</si>
  <si>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</si>
  <si>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</si>
  <si>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</si>
  <si>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</si>
  <si>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</si>
  <si>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</si>
  <si>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</si>
  <si>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</si>
  <si>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</si>
  <si>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</si>
  <si>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</si>
  <si>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</si>
  <si>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</si>
  <si>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</si>
  <si>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</si>
  <si>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</si>
  <si>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</si>
  <si>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</si>
  <si>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</si>
  <si>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</si>
  <si>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</si>
  <si>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</si>
  <si>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</si>
  <si>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</si>
  <si>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</si>
  <si>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</si>
  <si>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</si>
  <si>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</si>
  <si>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</si>
  <si>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</si>
  <si>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</si>
  <si>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</si>
  <si>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</si>
  <si>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</si>
  <si>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</si>
  <si>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</si>
  <si>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</si>
  <si>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</si>
  <si>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</si>
  <si>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</si>
  <si>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</si>
  <si>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</si>
  <si>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</si>
  <si>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</si>
  <si>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</si>
  <si>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</si>
  <si>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</si>
  <si>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</si>
  <si>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</si>
  <si>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</si>
  <si>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</si>
  <si>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</si>
  <si>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</si>
  <si>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</si>
  <si>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</si>
  <si>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</si>
  <si>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</si>
  <si>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</si>
  <si>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</si>
  <si>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</si>
  <si>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</si>
  <si>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</si>
  <si>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</si>
  <si>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</si>
  <si>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</si>
  <si>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</si>
  <si>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</si>
  <si>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</si>
  <si>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</si>
  <si>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</si>
  <si>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</si>
  <si>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</si>
  <si>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</si>
  <si>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</si>
  <si>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</si>
  <si>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</si>
  <si>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</si>
  <si>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</si>
  <si>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</si>
  <si>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</si>
  <si>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</si>
  <si>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</si>
  <si>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</si>
  <si>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</si>
  <si>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</si>
  <si>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</si>
  <si>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</si>
  <si>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</si>
  <si>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</si>
  <si>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</si>
  <si>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</si>
  <si>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</si>
  <si>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</si>
  <si>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</si>
  <si>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</si>
  <si>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</si>
  <si>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</si>
  <si>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</si>
  <si>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</si>
  <si>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</si>
  <si>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</si>
  <si>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</si>
  <si>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</si>
  <si>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</si>
  <si>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</si>
  <si>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</si>
  <si>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</si>
  <si>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</si>
  <si>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</si>
  <si>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</si>
  <si>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</si>
  <si>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</si>
  <si>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</si>
  <si>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</si>
  <si>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</si>
  <si>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</si>
  <si>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</si>
  <si>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</si>
  <si>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</si>
  <si>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</si>
  <si>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</si>
  <si>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</si>
  <si>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</si>
  <si>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</si>
  <si>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</si>
  <si>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</si>
  <si>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</si>
  <si>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</si>
  <si>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</si>
  <si>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</si>
  <si>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</si>
  <si>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</si>
  <si>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</si>
  <si>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</si>
  <si>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</si>
  <si>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</si>
  <si>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</si>
  <si>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</si>
  <si>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</si>
  <si>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</si>
  <si>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</si>
  <si>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</si>
  <si>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</si>
  <si>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</si>
  <si>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</si>
  <si>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</si>
  <si>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</si>
  <si>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</si>
  <si>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</si>
  <si>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</si>
  <si>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</si>
  <si>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</si>
  <si>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</si>
  <si>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</si>
  <si>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</si>
  <si>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</si>
  <si>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</si>
  <si>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</si>
  <si>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</si>
  <si>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</si>
  <si>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</si>
  <si>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</si>
  <si>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</si>
  <si>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</si>
  <si>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</si>
  <si>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</si>
  <si>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</si>
  <si>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</si>
  <si>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</si>
  <si>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</si>
  <si>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</si>
  <si>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</si>
  <si>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</si>
  <si>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</si>
  <si>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</si>
  <si>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</si>
  <si>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</si>
  <si>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</si>
  <si>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</si>
  <si>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</si>
  <si>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</si>
  <si>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</si>
  <si>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</si>
  <si>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</si>
  <si>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</si>
  <si>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</si>
  <si>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</si>
  <si>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</si>
  <si>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</si>
  <si>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</si>
  <si>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</si>
  <si>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</si>
  <si>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</si>
  <si>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</si>
  <si>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</si>
  <si>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</si>
  <si>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</si>
  <si>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</si>
  <si>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</si>
  <si>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</si>
  <si>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</si>
  <si>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</si>
  <si>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</si>
  <si>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</si>
  <si>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</si>
  <si>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</si>
  <si>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</si>
  <si>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</si>
  <si>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</si>
  <si>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</si>
  <si>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</si>
  <si>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</si>
  <si>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</si>
  <si>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</si>
  <si>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</si>
  <si>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</si>
  <si>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</si>
  <si>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</si>
  <si>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</si>
  <si>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</si>
  <si>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</si>
  <si>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</si>
  <si>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</si>
  <si>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</si>
  <si>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</si>
  <si>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</si>
  <si>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</si>
  <si>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</si>
  <si>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</si>
  <si>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</si>
  <si>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</si>
  <si>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</si>
  <si>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</si>
  <si>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</si>
  <si>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</si>
  <si>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</si>
  <si>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</si>
  <si>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</si>
  <si>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</si>
  <si>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</si>
  <si>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</si>
  <si>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</si>
  <si>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</si>
  <si>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</si>
  <si>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</si>
  <si>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</si>
  <si>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</si>
  <si>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</si>
  <si>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</si>
  <si>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</si>
  <si>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</si>
  <si>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</si>
  <si>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</si>
  <si>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</si>
  <si>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</si>
  <si>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</si>
  <si>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</si>
  <si>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</si>
  <si>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</si>
  <si>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</si>
  <si>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</si>
  <si>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</si>
  <si>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</si>
  <si>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</si>
  <si>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</si>
  <si>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</si>
  <si>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</si>
  <si>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</si>
  <si>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</si>
  <si>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</si>
  <si>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</si>
  <si>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</si>
  <si>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</si>
  <si>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</si>
  <si>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</si>
  <si>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</si>
  <si>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</si>
  <si>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</si>
  <si>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</si>
  <si>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</si>
  <si>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</si>
  <si>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</si>
  <si>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</si>
  <si>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</si>
  <si>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</si>
  <si>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</si>
  <si>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</si>
  <si>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</si>
  <si>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</si>
  <si>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</si>
  <si>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</si>
  <si>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</si>
  <si>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</si>
  <si>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</si>
  <si>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</si>
  <si>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</si>
  <si>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</si>
  <si>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</si>
  <si>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</si>
  <si>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</si>
  <si>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</si>
  <si>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</si>
  <si>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</si>
  <si>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</si>
  <si>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</si>
  <si>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</si>
  <si>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</si>
  <si>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</si>
  <si>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</si>
  <si>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</si>
  <si>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</si>
  <si>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</si>
  <si>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</si>
  <si>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</si>
  <si>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</si>
  <si>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</si>
  <si>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</si>
  <si>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</si>
  <si>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</si>
  <si>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</si>
  <si>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</si>
  <si>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</si>
  <si>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</si>
  <si>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</si>
  <si>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</si>
  <si>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</si>
  <si>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</si>
  <si>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</si>
  <si>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</si>
  <si>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</si>
  <si>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</si>
  <si>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</si>
  <si>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</si>
  <si>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</si>
  <si>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</si>
  <si>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</si>
  <si>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</si>
  <si>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</si>
  <si>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</si>
  <si>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</si>
  <si>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</si>
  <si>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</si>
  <si>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</si>
  <si>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</si>
  <si>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</si>
  <si>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</si>
  <si>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</si>
  <si>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</si>
  <si>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</si>
  <si>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</si>
  <si>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</si>
  <si>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</si>
  <si>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</si>
  <si>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</si>
  <si>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</si>
  <si>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</si>
  <si>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</si>
  <si>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</si>
  <si>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</si>
  <si>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</si>
  <si>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</si>
  <si>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</si>
  <si>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</si>
  <si>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</si>
  <si>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</si>
  <si>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</si>
  <si>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</si>
  <si>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</si>
  <si>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</si>
  <si>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</si>
  <si>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</si>
  <si>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</si>
  <si>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</si>
  <si>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</si>
  <si>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</si>
  <si>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</si>
  <si>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</si>
  <si>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</si>
  <si>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</si>
  <si>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</si>
  <si>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</si>
  <si>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</si>
  <si>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</si>
  <si>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</si>
  <si>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</si>
  <si>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</si>
  <si>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</si>
  <si>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</si>
  <si>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</si>
  <si>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</si>
  <si>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</si>
  <si>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</si>
  <si>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</si>
  <si>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</si>
  <si>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</si>
  <si>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</si>
  <si>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</si>
  <si>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</si>
  <si>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</si>
  <si>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</si>
  <si>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</si>
  <si>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</si>
  <si>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</si>
  <si>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</si>
  <si>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</si>
  <si>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</si>
  <si>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</si>
  <si>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</si>
  <si>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</si>
  <si>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</si>
  <si>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</si>
  <si>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</si>
  <si>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</si>
  <si>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</si>
  <si>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</si>
  <si>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</si>
  <si>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</si>
  <si>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</si>
  <si>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</si>
  <si>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</si>
  <si>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</si>
  <si>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</si>
  <si>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</si>
  <si>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</si>
  <si>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</si>
  <si>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</si>
  <si>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</si>
  <si>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</si>
  <si>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</si>
  <si>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</si>
  <si>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</si>
  <si>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</si>
  <si>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</si>
  <si>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</si>
  <si>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</si>
  <si>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</si>
  <si>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</si>
  <si>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</si>
  <si>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</si>
  <si>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</si>
  <si>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</si>
  <si>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</si>
  <si>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</si>
  <si>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</si>
  <si>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</si>
  <si>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</si>
  <si>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</si>
  <si>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</si>
  <si>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</si>
  <si>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</si>
  <si>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</si>
  <si>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</si>
  <si>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</si>
  <si>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</si>
  <si>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</si>
  <si>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</si>
  <si>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</si>
  <si>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</si>
  <si>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</si>
  <si>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</si>
  <si>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</si>
  <si>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</si>
  <si>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</si>
  <si>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</si>
  <si>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</si>
  <si>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</si>
  <si>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</si>
  <si>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</si>
  <si>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</si>
  <si>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</si>
  <si>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</si>
  <si>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</si>
  <si>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</si>
  <si>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</si>
  <si>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</si>
  <si>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</si>
  <si>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</si>
  <si>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</si>
  <si>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</si>
  <si>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</si>
  <si>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</si>
  <si>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</si>
  <si>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</si>
  <si>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</si>
  <si>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</si>
  <si>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</si>
  <si>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</si>
  <si>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</si>
  <si>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</si>
  <si>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</si>
  <si>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</si>
  <si>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</si>
  <si>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</si>
  <si>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</si>
  <si>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</si>
  <si>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</si>
  <si>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</si>
  <si>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</si>
  <si>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</si>
  <si>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</si>
  <si>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</si>
  <si>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</si>
  <si>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</si>
  <si>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</si>
  <si>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</si>
  <si>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</si>
  <si>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</si>
  <si>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</si>
  <si>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</si>
  <si>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</si>
  <si>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</si>
  <si>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</si>
  <si>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</si>
  <si>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</si>
  <si>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</si>
  <si>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</si>
  <si>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</si>
  <si>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</si>
  <si>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</si>
  <si>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</si>
  <si>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</si>
  <si>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</si>
  <si>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</si>
  <si>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</si>
  <si>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</si>
  <si>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</si>
  <si>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</si>
  <si>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</si>
  <si>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</si>
  <si>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</si>
  <si>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</si>
  <si>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</si>
  <si>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</si>
  <si>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</si>
  <si>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</si>
  <si>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</si>
  <si>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</si>
  <si>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</si>
  <si>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</si>
  <si>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</si>
  <si>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</si>
  <si>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</si>
  <si>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</si>
  <si>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</si>
  <si>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</si>
  <si>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</si>
  <si>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</si>
  <si>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</si>
  <si>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</si>
  <si>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</si>
  <si>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</si>
  <si>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</si>
  <si>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</si>
  <si>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</si>
  <si>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</si>
  <si>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</si>
  <si>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</si>
  <si>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</si>
  <si>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</si>
  <si>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</si>
  <si>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</si>
  <si>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</si>
  <si>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</si>
  <si>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</si>
  <si>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</si>
  <si>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</si>
  <si>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</si>
  <si>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</si>
  <si>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</si>
  <si>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</si>
  <si>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</si>
  <si>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</si>
  <si>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</si>
  <si>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</si>
  <si>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</si>
  <si>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</si>
  <si>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</si>
  <si>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</si>
  <si>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</si>
  <si>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</si>
  <si>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</si>
  <si>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</si>
  <si>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</si>
  <si>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</si>
  <si>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</si>
  <si>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</si>
  <si>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</si>
  <si>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</si>
  <si>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</si>
  <si>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</si>
  <si>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</si>
  <si>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</si>
  <si>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</si>
  <si>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</si>
  <si>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</si>
  <si>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</si>
  <si>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</si>
  <si>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</si>
  <si>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</si>
  <si>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</si>
  <si>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</si>
  <si>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</si>
  <si>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</si>
  <si>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</si>
  <si>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</si>
  <si>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</si>
  <si>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</si>
  <si>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</si>
  <si>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</si>
  <si>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</si>
  <si>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</si>
  <si>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</si>
  <si>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</si>
  <si>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</si>
  <si>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</si>
  <si>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</si>
  <si>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</si>
  <si>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</si>
  <si>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</si>
  <si>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</si>
  <si>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</si>
  <si>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</si>
  <si>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</si>
  <si>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</si>
  <si>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</si>
  <si>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</si>
  <si>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</si>
  <si>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</si>
  <si>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</si>
  <si>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</si>
  <si>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</si>
  <si>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</si>
  <si>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</si>
  <si>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</si>
  <si>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</si>
  <si>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</si>
  <si>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</si>
  <si>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</si>
  <si>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</si>
  <si>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</si>
  <si>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</si>
  <si>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</si>
  <si>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</si>
  <si>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</si>
  <si>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</si>
  <si>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</si>
  <si>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</si>
  <si>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</si>
  <si>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</si>
  <si>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</si>
  <si>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</si>
  <si>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</si>
  <si>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</si>
  <si>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</si>
  <si>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</si>
  <si>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</si>
  <si>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</si>
  <si>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</si>
  <si>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</si>
  <si>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</si>
  <si>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</si>
  <si>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</si>
  <si>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</si>
  <si>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</si>
  <si>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</si>
  <si>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</si>
  <si>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</si>
  <si>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</si>
  <si>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</si>
  <si>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</si>
  <si>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</si>
  <si>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</si>
  <si>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</si>
  <si>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</si>
  <si>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</si>
  <si>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</si>
  <si>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</si>
  <si>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</si>
  <si>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</si>
  <si>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</si>
  <si>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</si>
  <si>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</si>
  <si>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</si>
  <si>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</si>
  <si>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</si>
  <si>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</si>
  <si>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</si>
  <si>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</si>
  <si>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</si>
  <si>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</si>
  <si>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</si>
  <si>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</si>
  <si>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</si>
  <si>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</si>
  <si>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</si>
  <si>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</si>
  <si>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</si>
  <si>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</si>
  <si>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</si>
  <si>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</si>
  <si>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</si>
  <si>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</si>
  <si>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</si>
  <si>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</si>
  <si>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</si>
  <si>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</si>
  <si>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</si>
  <si>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</si>
  <si>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</si>
  <si>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</si>
  <si>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</si>
  <si>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</si>
  <si>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</si>
  <si>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</si>
  <si>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</si>
  <si>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</si>
  <si>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</si>
  <si>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</si>
  <si>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</si>
  <si>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</si>
  <si>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</si>
  <si>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</si>
  <si>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</si>
  <si>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</si>
  <si>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</si>
  <si>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</si>
  <si>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</si>
  <si>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</si>
  <si>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</si>
  <si>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</si>
  <si>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</si>
  <si>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</si>
  <si>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</si>
  <si>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</si>
  <si>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</si>
  <si>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</si>
  <si>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</si>
  <si>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</si>
  <si>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</si>
  <si>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</si>
  <si>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</si>
  <si>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</si>
  <si>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</si>
  <si>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</si>
  <si>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</si>
  <si>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</si>
  <si>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</si>
  <si>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</si>
  <si>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</si>
  <si>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</si>
  <si>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</si>
  <si>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</si>
  <si>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</si>
  <si>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</si>
  <si>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</si>
  <si>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</si>
  <si>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</si>
  <si>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</si>
  <si>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</si>
  <si>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</si>
  <si>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</si>
  <si>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</si>
  <si>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</si>
  <si>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</si>
  <si>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</si>
  <si>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</si>
  <si>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</si>
  <si>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</si>
  <si>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</si>
  <si>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</si>
  <si>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</si>
  <si>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</si>
  <si>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</si>
  <si>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</si>
  <si>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</si>
  <si>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</si>
  <si>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</si>
  <si>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</si>
  <si>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</si>
  <si>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</si>
  <si>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</si>
  <si>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</si>
  <si>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</si>
  <si>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</si>
  <si>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</si>
  <si>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</si>
  <si>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</si>
  <si>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</si>
  <si>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</si>
  <si>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</si>
  <si>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</si>
  <si>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</si>
  <si>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</si>
  <si>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</si>
  <si>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</si>
  <si>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</si>
  <si>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</si>
  <si>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</si>
  <si>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</si>
  <si>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</si>
  <si>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</si>
  <si>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</si>
  <si>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</si>
  <si>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</si>
  <si>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</si>
  <si>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</si>
  <si>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</si>
  <si>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</si>
  <si>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</si>
  <si>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</si>
  <si>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</si>
  <si>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</si>
  <si>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</si>
  <si>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</si>
  <si>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</si>
  <si>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</si>
  <si>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</si>
  <si>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</si>
  <si>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</si>
  <si>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</si>
  <si>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</si>
  <si>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</si>
  <si>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</si>
  <si>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</si>
  <si>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</si>
  <si>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</si>
  <si>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</si>
  <si>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</si>
  <si>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</si>
  <si>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</si>
  <si>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</si>
  <si>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</si>
  <si>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</si>
  <si>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</si>
  <si>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</si>
  <si>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</si>
  <si>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</si>
  <si>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</si>
  <si>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</si>
  <si>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</si>
  <si>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</si>
  <si>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</si>
  <si>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</si>
  <si>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</si>
  <si>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</si>
  <si>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</si>
  <si>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</si>
  <si>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</si>
  <si>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</si>
  <si>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</si>
  <si>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</si>
  <si>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</si>
  <si>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</si>
  <si>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</si>
  <si>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</si>
  <si>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</si>
  <si>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</si>
  <si>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</si>
  <si>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</si>
  <si>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</si>
  <si>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</si>
  <si>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</si>
  <si>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</si>
  <si>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</si>
  <si>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</si>
  <si>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</si>
  <si>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</si>
  <si>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</si>
  <si>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</si>
  <si>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</si>
  <si>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</si>
  <si>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</si>
  <si>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</si>
  <si>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</si>
  <si>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</si>
  <si>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</si>
  <si>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</si>
  <si>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</si>
  <si>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</si>
  <si>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</si>
  <si>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</si>
  <si>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</si>
  <si>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</si>
  <si>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</si>
  <si>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</si>
  <si>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</si>
  <si>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</si>
  <si>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</si>
  <si>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</si>
  <si>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</si>
  <si>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</si>
  <si>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</si>
  <si>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</si>
  <si>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</si>
  <si>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</si>
  <si>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</si>
  <si>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</si>
  <si>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</si>
  <si>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</si>
  <si>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</si>
  <si>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</si>
  <si>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</si>
  <si>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</si>
  <si>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</si>
  <si>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</si>
  <si>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</si>
  <si>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</si>
  <si>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</si>
  <si>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</si>
  <si>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</si>
  <si>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</si>
  <si>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</si>
  <si>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</si>
  <si>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</si>
  <si>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</si>
  <si>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</si>
  <si>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</si>
  <si>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</si>
  <si>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</si>
  <si>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</si>
  <si>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</si>
  <si>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</si>
  <si>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</si>
  <si>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</si>
  <si>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</si>
  <si>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</si>
  <si>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</si>
  <si>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</si>
  <si>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</si>
  <si>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</si>
  <si>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</si>
  <si>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</si>
  <si>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</si>
  <si>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</si>
  <si>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</si>
  <si>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</si>
  <si>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</si>
  <si>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</si>
  <si>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</si>
  <si>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</si>
  <si>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</si>
  <si>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</si>
  <si>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</si>
  <si>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</si>
  <si>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</si>
  <si>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</si>
  <si>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</si>
  <si>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</si>
  <si>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</si>
  <si>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</si>
  <si>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</si>
  <si>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</si>
  <si>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</si>
  <si>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</si>
  <si>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</si>
  <si>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</si>
  <si>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</si>
  <si>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</si>
  <si>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</si>
  <si>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</si>
  <si>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</si>
  <si>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</si>
  <si>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</si>
  <si>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</si>
  <si>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</si>
  <si>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</si>
  <si>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</si>
  <si>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</si>
  <si>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</si>
  <si>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</si>
  <si>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</si>
  <si>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</si>
  <si>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</si>
  <si>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</si>
  <si>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</si>
  <si>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</si>
  <si>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</si>
  <si>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</si>
  <si>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</si>
  <si>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</si>
  <si>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</si>
  <si>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</si>
  <si>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</si>
  <si>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</si>
  <si>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</si>
  <si>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</si>
  <si>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</si>
  <si>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</si>
  <si>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</si>
  <si>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</si>
  <si>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</si>
  <si>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</si>
  <si>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</si>
  <si>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</si>
  <si>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</si>
  <si>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</si>
  <si>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</si>
  <si>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</si>
  <si>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</si>
  <si>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</si>
  <si>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</si>
  <si>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</si>
  <si>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</si>
  <si>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</si>
  <si>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</si>
  <si>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</si>
  <si>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</si>
  <si>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</si>
  <si>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</si>
  <si>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</si>
  <si>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</si>
  <si>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</si>
  <si>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</si>
  <si>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</si>
  <si>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</si>
  <si>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</si>
  <si>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</si>
  <si>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</si>
  <si>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</si>
  <si>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</si>
  <si>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</si>
  <si>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</si>
  <si>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</si>
  <si>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</si>
  <si>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</si>
  <si>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</si>
  <si>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</si>
  <si>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</si>
  <si>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</si>
  <si>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</si>
  <si>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</si>
  <si>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</si>
  <si>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</si>
  <si>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</si>
  <si>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</si>
  <si>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</si>
  <si>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</si>
  <si>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</si>
  <si>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</si>
  <si>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</si>
  <si>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</si>
  <si>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</si>
  <si>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</si>
  <si>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</si>
  <si>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</si>
  <si>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</si>
  <si>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</si>
  <si>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</si>
  <si>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</si>
  <si>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</si>
  <si>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</si>
  <si>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</si>
  <si>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</si>
  <si>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</si>
  <si>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</si>
  <si>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</si>
  <si>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</si>
  <si>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</si>
  <si>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</si>
  <si>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</si>
  <si>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</si>
  <si>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</si>
  <si>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</si>
  <si>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</si>
  <si>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</si>
  <si>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</si>
  <si>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</si>
  <si>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</si>
  <si>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</si>
  <si>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</si>
  <si>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</si>
  <si>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</si>
  <si>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</si>
  <si>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</si>
  <si>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</si>
  <si>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</si>
  <si>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</si>
  <si>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</si>
  <si>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</si>
  <si>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</si>
  <si>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</si>
  <si>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</si>
  <si>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</si>
  <si>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</si>
  <si>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</si>
  <si>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</si>
  <si>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</si>
  <si>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</si>
  <si>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</si>
  <si>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</si>
  <si>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</si>
  <si>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</si>
  <si>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</si>
  <si>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</si>
  <si>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</si>
  <si>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</si>
  <si>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</si>
  <si>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</si>
  <si>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</si>
  <si>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</si>
  <si>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</si>
  <si>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</si>
  <si>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</si>
  <si>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</si>
  <si>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</si>
  <si>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</si>
  <si>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</si>
  <si>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</si>
  <si>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</si>
  <si>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</si>
  <si>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</si>
  <si>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</si>
  <si>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</si>
  <si>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</si>
  <si>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</si>
  <si>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</si>
  <si>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</si>
  <si>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</si>
  <si>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</si>
  <si>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</si>
  <si>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</si>
  <si>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</si>
  <si>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</si>
  <si>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</si>
  <si>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</si>
  <si>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</si>
  <si>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</si>
  <si>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</si>
  <si>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</si>
  <si>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</si>
  <si>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</si>
  <si>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</si>
  <si>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</si>
  <si>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</si>
  <si>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</si>
  <si>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</si>
  <si>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</si>
  <si>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</si>
  <si>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</si>
  <si>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</si>
  <si>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</si>
  <si>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</si>
  <si>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</si>
  <si>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</si>
  <si>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</si>
  <si>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</si>
  <si>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</si>
  <si>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</si>
  <si>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</si>
  <si>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</si>
  <si>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</si>
  <si>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</si>
  <si>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</si>
  <si>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</si>
  <si>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</si>
  <si>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</si>
  <si>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</si>
  <si>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</si>
  <si>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</si>
  <si>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</si>
  <si>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</si>
  <si>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</si>
  <si>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</si>
  <si>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</si>
  <si>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</si>
  <si>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</si>
  <si>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</si>
  <si>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</si>
  <si>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</si>
  <si>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</si>
  <si>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</si>
  <si>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</si>
  <si>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</si>
  <si>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</si>
  <si>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</si>
  <si>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</si>
  <si>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</si>
  <si>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</si>
  <si>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</si>
  <si>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</si>
  <si>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</si>
  <si>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</si>
  <si>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</si>
  <si>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</si>
  <si>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</si>
  <si>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</si>
  <si>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</si>
  <si>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</si>
  <si>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</si>
  <si>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</si>
  <si>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</si>
  <si>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</si>
  <si>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</si>
  <si>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</si>
  <si>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</si>
  <si>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</si>
  <si>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</si>
  <si>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</si>
  <si>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</si>
  <si>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</si>
  <si>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</si>
  <si>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</si>
  <si>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</si>
  <si>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</si>
  <si>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</si>
  <si>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</si>
  <si>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</si>
  <si>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</si>
  <si>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</si>
  <si>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</si>
  <si>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</si>
  <si>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</si>
  <si>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</si>
  <si>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</si>
  <si>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</si>
  <si>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</si>
  <si>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</si>
  <si>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</si>
  <si>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</si>
  <si>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</si>
  <si>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</si>
  <si>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</si>
  <si>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</si>
  <si>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</si>
  <si>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</si>
  <si>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</si>
  <si>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</si>
  <si>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</si>
  <si>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</si>
  <si>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</si>
  <si>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</si>
  <si>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</si>
  <si>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</si>
  <si>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</si>
  <si>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</si>
  <si>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</si>
  <si>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</si>
  <si>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</si>
  <si>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</si>
  <si>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</si>
  <si>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</si>
  <si>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</si>
  <si>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</si>
  <si>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</si>
  <si>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</si>
  <si>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</si>
  <si>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</si>
  <si>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</si>
  <si>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</si>
  <si>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</si>
  <si>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</si>
  <si>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</si>
  <si>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</si>
  <si>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</si>
  <si>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</si>
  <si>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</si>
  <si>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</si>
  <si>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</si>
  <si>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</si>
  <si>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</si>
  <si>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</si>
  <si>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</si>
  <si>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</si>
  <si>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</si>
  <si>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</si>
  <si>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</si>
  <si>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</si>
  <si>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</si>
  <si>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</si>
  <si>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</si>
  <si>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</si>
  <si>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</si>
  <si>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</si>
  <si>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</si>
  <si>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</si>
  <si>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</si>
  <si>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</si>
  <si>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</si>
  <si>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</si>
  <si>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</si>
  <si>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</si>
  <si>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</si>
  <si>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</si>
  <si>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</si>
  <si>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</si>
  <si>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</si>
  <si>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</si>
  <si>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</si>
  <si>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</si>
  <si>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</si>
  <si>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</si>
  <si>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</si>
  <si>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</si>
  <si>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</si>
  <si>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</si>
  <si>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</si>
  <si>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</si>
  <si>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</si>
  <si>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</si>
  <si>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</si>
  <si>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</si>
  <si>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</si>
  <si>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</si>
  <si>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</si>
  <si>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</si>
  <si>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</si>
  <si>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</si>
  <si>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</si>
  <si>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</si>
  <si>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</si>
  <si>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</si>
  <si>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</si>
  <si>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</si>
  <si>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</si>
  <si>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</si>
  <si>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</si>
  <si>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</si>
  <si>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</si>
  <si>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</si>
  <si>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</si>
  <si>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</si>
  <si>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</si>
  <si>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</si>
  <si>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</si>
  <si>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</si>
  <si>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</si>
  <si>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</si>
  <si>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</si>
  <si>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</si>
  <si>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</si>
  <si>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</si>
  <si>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</si>
  <si>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</si>
  <si>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</si>
  <si>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</si>
  <si>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</si>
  <si>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</si>
  <si>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</si>
  <si>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</si>
  <si>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</si>
  <si>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</si>
  <si>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</si>
  <si>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</si>
  <si>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</si>
  <si>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</si>
  <si>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</si>
  <si>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</si>
  <si>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</si>
  <si>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</si>
  <si>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</si>
  <si>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</si>
  <si>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</si>
  <si>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</si>
  <si>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</si>
  <si>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</si>
  <si>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</si>
  <si>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</si>
  <si>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</si>
  <si>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</si>
  <si>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</si>
  <si>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</si>
  <si>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</si>
  <si>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</si>
  <si>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</si>
  <si>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</si>
  <si>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</si>
  <si>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</si>
  <si>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</si>
  <si>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</si>
  <si>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</si>
  <si>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</si>
  <si>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</si>
  <si>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</si>
  <si>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</si>
  <si>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</si>
  <si>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</si>
  <si>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</si>
  <si>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</si>
  <si>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</si>
  <si>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</si>
  <si>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</si>
  <si>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</si>
  <si>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</si>
  <si>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</si>
  <si>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</si>
  <si>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</si>
  <si>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</si>
  <si>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</si>
  <si>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</si>
  <si>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</si>
  <si>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</si>
  <si>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</si>
  <si>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</si>
  <si>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</si>
  <si>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</si>
  <si>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</si>
  <si>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</si>
  <si>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</si>
  <si>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</si>
  <si>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</si>
  <si>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</si>
  <si>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</si>
  <si>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</si>
  <si>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</si>
  <si>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</si>
  <si>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</si>
  <si>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</si>
  <si>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</si>
  <si>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</si>
  <si>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</si>
  <si>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</si>
  <si>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</si>
  <si>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</si>
  <si>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</si>
  <si>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</si>
  <si>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</si>
  <si>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</si>
  <si>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</si>
  <si>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</si>
  <si>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</si>
  <si>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</si>
  <si>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</si>
  <si>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</si>
  <si>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</si>
  <si>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</si>
  <si>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</si>
  <si>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</si>
  <si>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</si>
  <si>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</si>
  <si>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</si>
  <si>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</si>
  <si>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</si>
  <si>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</si>
  <si>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</si>
  <si>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</si>
  <si>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</si>
  <si>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</si>
  <si>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</si>
  <si>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</si>
  <si>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</si>
  <si>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</si>
  <si>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</si>
  <si>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</si>
  <si>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</si>
  <si>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</si>
  <si>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</si>
  <si>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</si>
  <si>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</si>
  <si>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</si>
  <si>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</si>
  <si>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</si>
  <si>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</si>
  <si>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</si>
  <si>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</si>
  <si>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</si>
  <si>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</si>
  <si>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</si>
  <si>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</si>
  <si>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</si>
  <si>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</si>
  <si>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</si>
  <si>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</si>
  <si>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</si>
  <si>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</si>
  <si>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</si>
  <si>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</si>
  <si>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</si>
  <si>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</si>
  <si>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</si>
  <si>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</si>
  <si>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</si>
  <si>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</si>
  <si>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</si>
  <si>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</si>
  <si>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</si>
  <si>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</si>
  <si>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</si>
  <si>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</si>
  <si>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</si>
  <si>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</si>
  <si>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</si>
  <si>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</si>
  <si>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</si>
  <si>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</si>
  <si>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</si>
  <si>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</si>
  <si>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</si>
  <si>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</si>
  <si>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</si>
  <si>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</si>
  <si>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</si>
  <si>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</si>
  <si>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</si>
  <si>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</si>
  <si>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</si>
  <si>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</si>
  <si>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</si>
  <si>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</si>
  <si>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</si>
  <si>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</si>
  <si>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</si>
  <si>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</si>
  <si>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</si>
  <si>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</si>
  <si>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</si>
  <si>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</si>
  <si>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</si>
  <si>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</si>
  <si>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</si>
  <si>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</si>
  <si>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</si>
  <si>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</si>
  <si>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</si>
  <si>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</si>
  <si>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</si>
  <si>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</si>
  <si>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</si>
  <si>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</si>
  <si>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</si>
  <si>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</si>
  <si>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</si>
  <si>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</si>
  <si>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</si>
  <si>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</si>
  <si>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</si>
  <si>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</si>
  <si>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</si>
  <si>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</si>
  <si>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</si>
  <si>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</si>
  <si>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</si>
  <si>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</si>
  <si>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</si>
  <si>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</si>
  <si>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</si>
  <si>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</si>
  <si>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</si>
  <si>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</si>
  <si>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</si>
  <si>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</si>
  <si>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</si>
  <si>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</si>
  <si>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</si>
  <si>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</si>
  <si>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</si>
  <si>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</si>
  <si>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</si>
  <si>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</si>
  <si>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</si>
  <si>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</si>
  <si>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</si>
  <si>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</si>
  <si>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</si>
  <si>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</si>
  <si>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</si>
  <si>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</si>
  <si>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</si>
  <si>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</si>
  <si>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</si>
  <si>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</si>
  <si>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</si>
  <si>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</si>
  <si>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</si>
  <si>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</si>
  <si>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</si>
  <si>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</si>
  <si>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</si>
  <si>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</si>
  <si>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</si>
  <si>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</si>
  <si>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</si>
  <si>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</si>
  <si>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</si>
  <si>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</si>
  <si>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</si>
  <si>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</si>
  <si>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</si>
  <si>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</si>
  <si>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</si>
  <si>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</si>
  <si>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</si>
  <si>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</si>
  <si>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</si>
  <si>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</si>
  <si>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</si>
  <si>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</si>
  <si>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</si>
  <si>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</si>
  <si>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</si>
  <si>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</si>
  <si>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</si>
  <si>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</si>
  <si>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</si>
  <si>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</si>
  <si>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</si>
  <si>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</si>
  <si>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</si>
  <si>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</si>
  <si>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</si>
  <si>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</si>
  <si>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</si>
  <si>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</si>
  <si>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</si>
  <si>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</si>
  <si>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</si>
  <si>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</si>
  <si>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</si>
  <si>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</si>
  <si>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</si>
  <si>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</si>
  <si>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</si>
  <si>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</si>
  <si>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</si>
  <si>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</si>
  <si>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</si>
  <si>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</si>
  <si>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</si>
  <si>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</si>
  <si>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</si>
  <si>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</si>
  <si>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</si>
  <si>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</si>
  <si>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</si>
  <si>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</si>
  <si>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</si>
  <si>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</si>
  <si>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</si>
  <si>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</si>
  <si>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</si>
  <si>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</si>
  <si>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</si>
  <si>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</si>
  <si>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</si>
  <si>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</si>
  <si>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</si>
  <si>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</si>
  <si>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</si>
  <si>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</si>
  <si>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</si>
  <si>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</si>
  <si>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</si>
  <si>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</si>
  <si>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</si>
  <si>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</si>
  <si>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</si>
  <si>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</si>
  <si>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</si>
  <si>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</si>
  <si>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</si>
  <si>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</si>
  <si>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</si>
  <si>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</si>
  <si>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</si>
  <si>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</si>
  <si>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</si>
  <si>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</si>
  <si>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</si>
  <si>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</si>
  <si>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</si>
  <si>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</si>
  <si>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</si>
  <si>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</si>
  <si>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</si>
  <si>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</si>
  <si>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</si>
  <si>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</si>
  <si>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</si>
  <si>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</si>
  <si>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</si>
  <si>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</si>
  <si>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</si>
  <si>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</si>
  <si>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</si>
  <si>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</si>
  <si>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</si>
  <si>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</si>
  <si>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</si>
  <si>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</si>
  <si>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</si>
  <si>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</si>
  <si>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</si>
  <si>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</si>
  <si>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</si>
  <si>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</si>
  <si>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</si>
  <si>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</si>
  <si>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</si>
  <si>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</si>
  <si>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</si>
  <si>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</si>
  <si>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</si>
  <si>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</si>
  <si>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</si>
  <si>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</si>
  <si>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</si>
  <si>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</si>
  <si>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</si>
  <si>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</si>
  <si>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</si>
  <si>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</si>
  <si>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</si>
  <si>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</si>
  <si>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</si>
  <si>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</si>
  <si>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</si>
  <si>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</si>
  <si>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</si>
  <si>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</si>
  <si>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</si>
  <si>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</si>
  <si>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</si>
  <si>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</si>
  <si>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</si>
  <si>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</si>
  <si>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</si>
  <si>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</si>
  <si>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</si>
  <si>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</si>
  <si>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</si>
  <si>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</si>
  <si>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</si>
  <si>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</si>
  <si>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</si>
  <si>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</si>
  <si>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</si>
  <si>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</si>
  <si>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</si>
  <si>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</si>
  <si>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</si>
  <si>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</si>
  <si>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</si>
  <si>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</si>
  <si>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</si>
  <si>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</si>
  <si>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</si>
  <si>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</si>
  <si>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</si>
  <si>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</si>
  <si>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</si>
  <si>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</si>
  <si>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</si>
  <si>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</si>
  <si>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</si>
  <si>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</si>
  <si>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</si>
  <si>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</si>
  <si>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</si>
  <si>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</si>
  <si>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</si>
  <si>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</si>
  <si>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</si>
  <si>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</si>
  <si>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</si>
  <si>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</si>
  <si>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</si>
  <si>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</si>
  <si>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</si>
  <si>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</si>
  <si>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</si>
  <si>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</si>
  <si>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</si>
  <si>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</si>
  <si>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</si>
  <si>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</si>
  <si>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</si>
  <si>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</si>
  <si>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</si>
  <si>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</si>
  <si>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</si>
  <si>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</si>
  <si>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</si>
  <si>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</si>
  <si>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</si>
  <si>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</si>
  <si>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</si>
  <si>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</si>
  <si>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</si>
  <si>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</si>
  <si>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</si>
  <si>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</si>
  <si>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</si>
  <si>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</si>
  <si>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</si>
  <si>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</si>
  <si>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</si>
  <si>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</si>
  <si>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</si>
  <si>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</si>
  <si>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</si>
  <si>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</si>
  <si>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</si>
  <si>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</si>
  <si>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</si>
  <si>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</si>
  <si>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</si>
  <si>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</si>
  <si>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</si>
  <si>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</si>
  <si>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</si>
  <si>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</si>
  <si>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</si>
  <si>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</si>
  <si>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</si>
  <si>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</si>
  <si>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</si>
  <si>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</si>
  <si>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</si>
  <si>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</si>
  <si>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</si>
  <si>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</si>
  <si>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</si>
  <si>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</si>
  <si>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</si>
  <si>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</si>
  <si>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</si>
  <si>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</si>
  <si>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</si>
  <si>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</si>
  <si>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</si>
  <si>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</si>
  <si>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</si>
  <si>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</si>
  <si>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</si>
  <si>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</si>
  <si>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</si>
  <si>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</si>
  <si>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</si>
  <si>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</si>
  <si>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</si>
  <si>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</si>
  <si>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</si>
  <si>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</si>
  <si>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</si>
  <si>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</si>
  <si>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</si>
  <si>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</si>
  <si>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</si>
  <si>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</si>
  <si>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</si>
  <si>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</si>
  <si>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</si>
  <si>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</si>
  <si>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</si>
  <si>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</si>
  <si>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</si>
  <si>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</si>
  <si>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</si>
  <si>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</si>
  <si>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</si>
  <si>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</si>
  <si>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</si>
  <si>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</si>
  <si>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</si>
  <si>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</si>
  <si>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</si>
  <si>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</si>
  <si>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</si>
  <si>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</si>
  <si>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</si>
  <si>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</si>
  <si>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</si>
  <si>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</si>
  <si>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</si>
  <si>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</si>
  <si>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</si>
  <si>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</si>
  <si>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</si>
  <si>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</si>
  <si>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</si>
  <si>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</si>
  <si>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</si>
  <si>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</si>
  <si>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</si>
  <si>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</si>
  <si>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</si>
  <si>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</si>
  <si>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</si>
  <si>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</si>
  <si>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</si>
  <si>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</si>
  <si>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</si>
  <si>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</si>
  <si>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</si>
  <si>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</si>
  <si>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</si>
  <si>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</si>
  <si>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</si>
  <si>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</si>
  <si>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</si>
  <si>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</si>
  <si>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</si>
  <si>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</si>
  <si>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</si>
  <si>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</si>
  <si>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</si>
  <si>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</si>
  <si>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</si>
  <si>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</si>
  <si>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</si>
  <si>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</si>
  <si>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</si>
  <si>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</si>
  <si>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</si>
  <si>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</si>
  <si>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</si>
  <si>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</si>
  <si>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</si>
  <si>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</si>
  <si>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</si>
  <si>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</si>
  <si>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</si>
  <si>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</si>
  <si>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</si>
  <si>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</si>
  <si>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</si>
  <si>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</si>
  <si>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</si>
  <si>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</si>
  <si>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</si>
  <si>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</si>
  <si>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</si>
  <si>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</si>
  <si>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</si>
  <si>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</si>
  <si>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</si>
  <si>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</si>
  <si>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</si>
  <si>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</si>
  <si>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</si>
  <si>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</si>
  <si>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</si>
  <si>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</si>
  <si>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</si>
  <si>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</si>
  <si>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</si>
  <si>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</si>
  <si>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</si>
  <si>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</si>
  <si>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</si>
  <si>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</si>
  <si>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</si>
  <si>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</si>
  <si>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</si>
  <si>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</si>
  <si>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</si>
  <si>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</si>
  <si>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</si>
  <si>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</si>
  <si>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</si>
  <si>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</si>
  <si>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</si>
  <si>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</si>
  <si>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</si>
  <si>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</si>
  <si>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</si>
  <si>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</si>
  <si>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</si>
  <si>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</si>
  <si>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</si>
  <si>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</si>
  <si>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</si>
  <si>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</si>
  <si>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</si>
  <si>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</si>
  <si>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</si>
  <si>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</si>
  <si>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</si>
  <si>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</si>
  <si>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</si>
  <si>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</si>
  <si>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</si>
  <si>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</si>
  <si>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</si>
  <si>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</si>
  <si>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</si>
  <si>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</si>
  <si>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</si>
  <si>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</si>
  <si>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</si>
  <si>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</si>
  <si>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</si>
  <si>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</si>
  <si>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</si>
  <si>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</si>
  <si>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</si>
  <si>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</si>
  <si>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</si>
  <si>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</si>
  <si>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</si>
  <si>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</si>
  <si>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</si>
  <si>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</si>
  <si>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</si>
  <si>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</si>
  <si>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</si>
  <si>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</si>
  <si>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</si>
  <si>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</si>
  <si>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</si>
  <si>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</si>
  <si>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</si>
  <si>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</si>
  <si>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</si>
  <si>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</si>
  <si>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</si>
  <si>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</si>
  <si>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</si>
  <si>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</si>
  <si>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</si>
  <si>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</si>
  <si>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</si>
  <si>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</si>
  <si>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</si>
  <si>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</si>
  <si>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</si>
  <si>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</si>
  <si>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</si>
  <si>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</si>
  <si>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</si>
  <si>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</si>
  <si>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</si>
  <si>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</si>
  <si>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</si>
  <si>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</si>
  <si>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</si>
  <si>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</si>
  <si>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</si>
  <si>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</si>
  <si>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</si>
  <si>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</si>
  <si>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</si>
  <si>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</si>
  <si>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</si>
  <si>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</si>
  <si>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</si>
  <si>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</si>
  <si>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</si>
  <si>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</si>
  <si>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</si>
  <si>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</si>
  <si>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</si>
  <si>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</si>
  <si>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</si>
  <si>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</si>
  <si>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</si>
  <si>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</si>
  <si>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</si>
  <si>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</si>
  <si>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</si>
  <si>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</si>
  <si>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</si>
  <si>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</si>
  <si>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</si>
  <si>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</si>
  <si>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</si>
  <si>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</si>
  <si>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</si>
  <si>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</si>
  <si>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</si>
  <si>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</si>
  <si>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</si>
  <si>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</si>
  <si>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</si>
  <si>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</si>
  <si>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</si>
  <si>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</si>
  <si>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</si>
  <si>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</si>
  <si>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</si>
  <si>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</si>
  <si>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</si>
  <si>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</si>
  <si>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</si>
  <si>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</si>
  <si>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</si>
  <si>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</si>
  <si>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</si>
  <si>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</si>
  <si>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</si>
  <si>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</si>
  <si>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</si>
  <si>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</si>
  <si>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</si>
  <si>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</si>
  <si>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</si>
  <si>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</si>
  <si>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</si>
  <si>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</si>
  <si>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</si>
  <si>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</si>
  <si>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</si>
  <si>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</si>
  <si>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</si>
  <si>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</si>
  <si>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</si>
  <si>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</si>
  <si>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</si>
  <si>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</si>
  <si>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</si>
  <si>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</si>
  <si>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</si>
  <si>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</si>
  <si>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</si>
  <si>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</si>
  <si>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</si>
  <si>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</si>
  <si>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</si>
  <si>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</si>
  <si>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</si>
  <si>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</si>
  <si>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</si>
  <si>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</si>
  <si>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</si>
  <si>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</si>
  <si>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</si>
  <si>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</si>
  <si>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</si>
  <si>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</si>
  <si>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</si>
  <si>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</si>
  <si>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</si>
  <si>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</si>
  <si>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</si>
  <si>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</si>
  <si>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</si>
  <si>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</si>
  <si>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</si>
  <si>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</si>
  <si>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</si>
  <si>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</si>
  <si>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</si>
  <si>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</si>
  <si>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</si>
  <si>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</si>
  <si>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</si>
  <si>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</si>
  <si>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</si>
  <si>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</si>
  <si>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</si>
  <si>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</si>
  <si>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</si>
  <si>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</si>
  <si>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</si>
  <si>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</si>
  <si>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</si>
  <si>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</si>
  <si>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</si>
  <si>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</si>
  <si>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</si>
  <si>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</si>
  <si>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</si>
  <si>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</si>
  <si>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</si>
  <si>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</si>
  <si>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</si>
  <si>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</si>
  <si>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</si>
  <si>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</si>
  <si>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</si>
  <si>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</si>
  <si>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</si>
  <si>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</si>
  <si>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</si>
  <si>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</si>
  <si>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</si>
  <si>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</si>
  <si>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</si>
  <si>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</si>
  <si>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</si>
  <si>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</si>
  <si>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</si>
  <si>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</si>
  <si>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</si>
  <si>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</si>
  <si>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</si>
  <si>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</si>
  <si>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</si>
  <si>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</si>
  <si>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</si>
  <si>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</si>
  <si>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</si>
  <si>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</si>
  <si>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</si>
  <si>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</si>
  <si>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</si>
  <si>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</si>
  <si>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</si>
  <si>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</si>
  <si>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</si>
  <si>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</si>
  <si>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</si>
  <si>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</si>
  <si>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</si>
  <si>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</si>
  <si>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</si>
  <si>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</si>
  <si>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</si>
  <si>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</si>
  <si>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</si>
  <si>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</si>
  <si>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</si>
  <si>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</si>
  <si>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</si>
  <si>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</si>
  <si>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</si>
  <si>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</si>
  <si>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</si>
  <si>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</si>
  <si>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</si>
  <si>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</si>
  <si>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</si>
  <si>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</si>
  <si>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</si>
  <si>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</si>
  <si>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</si>
  <si>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</si>
  <si>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</si>
  <si>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</si>
  <si>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</si>
  <si>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</si>
  <si>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</si>
  <si>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</si>
  <si>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</si>
  <si>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</si>
  <si>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</si>
  <si>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</si>
  <si>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</si>
  <si>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</si>
  <si>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</si>
  <si>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</si>
  <si>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</si>
  <si>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</si>
  <si>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</si>
  <si>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</si>
  <si>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</si>
  <si>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</si>
  <si>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</si>
  <si>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</si>
  <si>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</si>
  <si>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</si>
  <si>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</si>
  <si>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</si>
  <si>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</si>
  <si>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</si>
  <si>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</si>
  <si>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</si>
  <si>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</si>
  <si>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</si>
  <si>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</si>
  <si>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</si>
  <si>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</si>
  <si>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</si>
  <si>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</si>
  <si>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</si>
  <si>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</si>
  <si>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</si>
  <si>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</si>
  <si>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</si>
  <si>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</si>
  <si>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</si>
  <si>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</si>
  <si>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</si>
  <si>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</si>
  <si>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</si>
  <si>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</si>
  <si>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</si>
  <si>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</si>
  <si>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</si>
  <si>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</si>
  <si>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</si>
  <si>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</si>
  <si>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</si>
  <si>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</si>
  <si>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</si>
  <si>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</si>
  <si>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</si>
  <si>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</si>
  <si>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</si>
  <si>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</si>
  <si>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</si>
  <si>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</si>
  <si>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</si>
  <si>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</si>
  <si>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</si>
  <si>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</si>
  <si>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</si>
  <si>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</si>
  <si>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</si>
  <si>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</si>
  <si>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</si>
  <si>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</si>
  <si>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</si>
  <si>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</si>
  <si>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</si>
  <si>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</si>
  <si>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</si>
  <si>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</si>
  <si>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</si>
  <si>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</si>
  <si>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</si>
  <si>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</si>
  <si>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</si>
  <si>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</si>
  <si>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</si>
  <si>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</si>
  <si>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</si>
  <si>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</si>
  <si>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</si>
  <si>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</si>
  <si>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</si>
  <si>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</si>
  <si>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</si>
  <si>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</si>
  <si>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</si>
  <si>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</si>
  <si>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</si>
  <si>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</si>
  <si>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</si>
  <si>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</si>
  <si>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</si>
  <si>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</si>
  <si>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</si>
  <si>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</si>
  <si>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</si>
  <si>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</si>
  <si>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</si>
  <si>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</si>
  <si>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</si>
  <si>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</si>
  <si>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</si>
  <si>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</si>
  <si>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</si>
  <si>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</si>
  <si>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</si>
  <si>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</si>
  <si>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</si>
  <si>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</si>
  <si>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</si>
  <si>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</si>
  <si>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</si>
  <si>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</si>
  <si>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</si>
  <si>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</si>
  <si>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</si>
  <si>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</si>
  <si>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</si>
  <si>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</si>
  <si>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</si>
  <si>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</si>
  <si>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</si>
  <si>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</si>
  <si>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</si>
  <si>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</si>
  <si>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</si>
  <si>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</si>
  <si>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</si>
  <si>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</si>
  <si>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</si>
  <si>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</si>
  <si>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</si>
  <si>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</si>
  <si>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</si>
  <si>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</si>
  <si>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</si>
  <si>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</si>
  <si>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</si>
  <si>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</si>
  <si>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</si>
  <si>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</si>
  <si>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</si>
  <si>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</si>
  <si>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</si>
  <si>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</si>
  <si>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</si>
  <si>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</si>
  <si>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</si>
  <si>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</si>
  <si>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</si>
  <si>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</si>
  <si>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</si>
  <si>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</si>
  <si>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</si>
  <si>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</si>
  <si>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</si>
  <si>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</si>
  <si>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</si>
  <si>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</si>
  <si>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</si>
  <si>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</si>
  <si>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</si>
  <si>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</si>
  <si>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</si>
  <si>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</si>
  <si>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</si>
  <si>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</si>
  <si>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</si>
  <si>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</si>
  <si>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</si>
  <si>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</si>
  <si>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</si>
  <si>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</si>
  <si>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</si>
  <si>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</si>
  <si>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</si>
  <si>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</si>
  <si>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</si>
  <si>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</si>
  <si>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</si>
  <si>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</si>
  <si>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</si>
  <si>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</si>
  <si>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</si>
  <si>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</si>
  <si>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</si>
  <si>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</si>
  <si>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</si>
  <si>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</si>
  <si>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</si>
  <si>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</si>
  <si>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</si>
  <si>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</si>
  <si>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</si>
  <si>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</si>
  <si>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</si>
  <si>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</si>
  <si>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</si>
  <si>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</si>
  <si>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</si>
  <si>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</si>
  <si>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</si>
  <si>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</si>
  <si>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</si>
  <si>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</si>
  <si>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</si>
  <si>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</si>
  <si>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</si>
  <si>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</si>
  <si>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</si>
  <si>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</si>
  <si>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</si>
  <si>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</si>
  <si>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</si>
  <si>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</si>
  <si>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</si>
  <si>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</si>
  <si>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</si>
  <si>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</si>
  <si>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</si>
  <si>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</si>
  <si>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</si>
  <si>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</si>
  <si>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</si>
  <si>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</si>
  <si>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</si>
  <si>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</si>
  <si>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</si>
  <si>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</si>
  <si>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</si>
  <si>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</si>
  <si>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</si>
  <si>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</si>
  <si>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</si>
  <si>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</si>
  <si>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</si>
  <si>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</si>
  <si>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</si>
  <si>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</si>
  <si>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</si>
  <si>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</si>
  <si>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</si>
  <si>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</si>
  <si>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</si>
  <si>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</si>
  <si>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</si>
  <si>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</si>
  <si>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</si>
  <si>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</si>
  <si>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</si>
  <si>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</si>
  <si>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</si>
  <si>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</si>
  <si>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</si>
  <si>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</si>
  <si>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</si>
  <si>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</si>
  <si>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</si>
  <si>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</si>
  <si>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</si>
  <si>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</si>
  <si>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</si>
  <si>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</si>
  <si>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</si>
  <si>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</si>
  <si>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</si>
  <si>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</si>
  <si>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</si>
  <si>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</si>
  <si>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</si>
  <si>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</si>
  <si>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</si>
  <si>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</si>
  <si>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</si>
  <si>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</si>
  <si>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</si>
  <si>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</si>
  <si>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</si>
  <si>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</si>
  <si>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</si>
  <si>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</si>
  <si>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</si>
  <si>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</si>
  <si>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</si>
  <si>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</si>
  <si>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</si>
  <si>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</si>
  <si>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</si>
  <si>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</si>
  <si>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</si>
  <si>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</si>
  <si>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</si>
  <si>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</si>
  <si>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</si>
  <si>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</si>
  <si>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</si>
  <si>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</si>
  <si>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</si>
  <si>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</si>
  <si>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</si>
  <si>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</si>
  <si>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</si>
  <si>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</si>
  <si>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</si>
  <si>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</si>
  <si>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</si>
  <si>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</si>
  <si>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</si>
  <si>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</si>
  <si>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</si>
  <si>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</si>
  <si>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</si>
  <si>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</si>
  <si>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</si>
  <si>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</si>
  <si>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</si>
  <si>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</si>
  <si>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</si>
  <si>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</si>
  <si>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</si>
  <si>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</si>
  <si>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</si>
  <si>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</si>
  <si>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</si>
  <si>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</si>
  <si>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</si>
  <si>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</si>
  <si>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</si>
  <si>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</si>
  <si>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</si>
  <si>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</si>
  <si>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</si>
  <si>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</si>
  <si>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</si>
  <si>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</si>
  <si>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</si>
  <si>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</si>
  <si>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</si>
  <si>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</si>
  <si>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</si>
  <si>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</si>
  <si>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</si>
  <si>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</si>
  <si>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</si>
  <si>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</si>
  <si>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</si>
  <si>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</si>
  <si>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</si>
  <si>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</si>
  <si>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</si>
  <si>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</si>
  <si>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</si>
  <si>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</si>
  <si>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</si>
  <si>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</si>
  <si>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</si>
  <si>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</si>
  <si>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</si>
  <si>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</si>
  <si>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</si>
  <si>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</si>
  <si>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</si>
  <si>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</si>
  <si>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</si>
  <si>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</si>
  <si>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</si>
  <si>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</si>
  <si>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</si>
  <si>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</si>
  <si>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</si>
  <si>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</si>
  <si>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</si>
  <si>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</si>
  <si>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</si>
  <si>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</si>
  <si>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</si>
  <si>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</si>
  <si>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</si>
  <si>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</si>
  <si>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</si>
  <si>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</si>
  <si>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</si>
  <si>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</si>
  <si>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</si>
  <si>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</si>
  <si>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</si>
  <si>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</si>
  <si>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</si>
  <si>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</si>
  <si>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</si>
  <si>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</si>
  <si>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</si>
  <si>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</si>
  <si>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</si>
  <si>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</si>
  <si>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</si>
  <si>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</si>
  <si>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</si>
  <si>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</si>
  <si>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</si>
  <si>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</si>
  <si>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</si>
  <si>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</si>
  <si>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</si>
  <si>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</si>
  <si>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</si>
  <si>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</si>
  <si>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</si>
  <si>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</si>
  <si>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</si>
  <si>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</si>
  <si>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</si>
  <si>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</si>
  <si>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</si>
  <si>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</si>
  <si>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</si>
  <si>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</si>
  <si>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</si>
  <si>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</si>
  <si>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</si>
  <si>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</si>
  <si>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</si>
  <si>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</si>
  <si>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</si>
  <si>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</si>
  <si>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</si>
  <si>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</si>
  <si>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</si>
  <si>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</si>
  <si>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</si>
  <si>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</si>
  <si>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</si>
  <si>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</si>
  <si>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</si>
  <si>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</si>
  <si>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</si>
  <si>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</si>
  <si>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</si>
  <si>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</si>
  <si>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</si>
  <si>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</si>
  <si>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</si>
  <si>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</si>
  <si>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</si>
  <si>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</si>
  <si>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</si>
  <si>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</si>
  <si>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</si>
  <si>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</si>
  <si>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</si>
  <si>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</si>
  <si>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</si>
  <si>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</si>
  <si>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</si>
  <si>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</si>
  <si>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</si>
  <si>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</si>
  <si>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</si>
  <si>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</si>
  <si>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</si>
  <si>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</si>
  <si>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</si>
  <si>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</si>
  <si>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</si>
  <si>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</si>
  <si>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</si>
  <si>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</si>
  <si>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</si>
  <si>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</si>
  <si>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</si>
  <si>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</si>
  <si>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</si>
  <si>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</si>
  <si>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</si>
  <si>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</si>
  <si>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</si>
  <si>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</si>
  <si>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</si>
  <si>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</si>
  <si>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</si>
  <si>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</si>
  <si>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</si>
  <si>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</si>
  <si>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</si>
  <si>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</si>
  <si>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</si>
  <si>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</si>
  <si>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</si>
  <si>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</si>
  <si>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</si>
  <si>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</si>
  <si>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</si>
  <si>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</si>
  <si>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</si>
  <si>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</si>
  <si>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</si>
  <si>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</si>
  <si>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</si>
  <si>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</si>
  <si>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</si>
  <si>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</si>
  <si>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</si>
  <si>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</si>
  <si>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</si>
  <si>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</si>
  <si>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</si>
  <si>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</si>
  <si>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</si>
  <si>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</si>
  <si>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</si>
  <si>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</si>
  <si>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</si>
  <si>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</si>
  <si>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</si>
  <si>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</si>
  <si>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</si>
  <si>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</si>
  <si>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</si>
  <si>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</si>
  <si>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</si>
  <si>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</si>
  <si>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</si>
  <si>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</si>
  <si>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</si>
  <si>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</si>
  <si>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</si>
  <si>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</si>
  <si>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</si>
  <si>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</si>
  <si>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</si>
  <si>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</si>
  <si>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</si>
  <si>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</si>
  <si>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</si>
  <si>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</si>
  <si>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</si>
  <si>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</si>
  <si>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</si>
  <si>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</si>
  <si>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</si>
  <si>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</si>
  <si>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</si>
  <si>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</si>
  <si>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</si>
  <si>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</si>
  <si>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</si>
  <si>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</si>
  <si>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</si>
  <si>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</si>
  <si>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</si>
  <si>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</si>
  <si>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</si>
  <si>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</si>
  <si>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</si>
  <si>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</si>
  <si>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</si>
  <si>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</si>
  <si>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</si>
  <si>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</si>
  <si>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</si>
  <si>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</si>
  <si>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</si>
  <si>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</si>
  <si>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</si>
  <si>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</si>
  <si>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</si>
  <si>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</si>
  <si>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</si>
  <si>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</si>
  <si>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</si>
  <si>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</si>
  <si>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</si>
  <si>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</si>
  <si>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</si>
  <si>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</si>
  <si>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</si>
  <si>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</si>
  <si>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</si>
  <si>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</si>
  <si>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</si>
  <si>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</si>
  <si>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</si>
  <si>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</si>
  <si>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</si>
  <si>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</si>
  <si>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</si>
  <si>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</si>
  <si>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</si>
  <si>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</si>
  <si>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</si>
  <si>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</si>
  <si>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</si>
  <si>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</si>
  <si>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</si>
  <si>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</si>
  <si>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</si>
  <si>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</si>
  <si>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</si>
  <si>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</si>
  <si>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</si>
  <si>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</si>
  <si>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</si>
  <si>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</si>
  <si>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</si>
  <si>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</si>
  <si>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</si>
  <si>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</si>
  <si>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</si>
  <si>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</si>
  <si>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</si>
  <si>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</si>
  <si>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</si>
  <si>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</si>
  <si>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</si>
  <si>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</si>
  <si>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</si>
  <si>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</si>
  <si>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</si>
  <si>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</si>
  <si>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</si>
  <si>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</si>
  <si>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</si>
  <si>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</si>
  <si>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</si>
  <si>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</si>
  <si>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</si>
  <si>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</si>
  <si>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</si>
  <si>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</si>
  <si>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</si>
  <si>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</si>
  <si>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</si>
  <si>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</si>
  <si>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</si>
  <si>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</si>
  <si>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</si>
  <si>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</si>
  <si>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</si>
  <si>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</si>
  <si>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</si>
  <si>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</si>
  <si>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</si>
  <si>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</si>
  <si>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</si>
  <si>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</si>
  <si>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</si>
  <si>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</si>
  <si>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</si>
  <si>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</si>
  <si>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</si>
  <si>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</si>
  <si>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</si>
  <si>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</si>
  <si>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</si>
  <si>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</si>
  <si>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</si>
  <si>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</si>
  <si>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</si>
  <si>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</si>
  <si>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</si>
  <si>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</si>
  <si>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</si>
  <si>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</si>
  <si>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</si>
  <si>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</si>
  <si>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</si>
  <si>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</si>
  <si>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</si>
  <si>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</si>
  <si>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</si>
  <si>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</si>
  <si>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</si>
  <si>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</si>
  <si>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</si>
  <si>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</si>
  <si>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</si>
  <si>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</si>
  <si>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</si>
  <si>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</si>
  <si>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</si>
  <si>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</si>
  <si>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</si>
  <si>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</si>
  <si>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</si>
  <si>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</si>
  <si>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</si>
  <si>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</si>
  <si>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</si>
  <si>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</si>
  <si>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</si>
  <si>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</si>
  <si>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</si>
  <si>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</si>
  <si>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</si>
  <si>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</si>
  <si>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</si>
  <si>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</si>
  <si>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</si>
  <si>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</si>
  <si>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</si>
  <si>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</si>
  <si>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</si>
  <si>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</si>
  <si>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</si>
  <si>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</si>
  <si>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</si>
  <si>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</si>
  <si>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</si>
  <si>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</si>
  <si>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</si>
  <si>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</si>
  <si>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</si>
  <si>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</si>
  <si>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</si>
  <si>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</si>
  <si>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</si>
  <si>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</si>
  <si>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</si>
  <si>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</si>
  <si>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</si>
  <si>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</si>
  <si>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</si>
  <si>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</si>
  <si>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</si>
  <si>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</si>
  <si>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</si>
  <si>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</si>
  <si>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</si>
  <si>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</si>
  <si>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</si>
  <si>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</si>
  <si>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</si>
  <si>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</si>
  <si>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</si>
  <si>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</si>
  <si>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</si>
  <si>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</si>
  <si>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</si>
  <si>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</si>
  <si>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</si>
  <si>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</si>
  <si>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</si>
  <si>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</si>
  <si>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</si>
  <si>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</si>
  <si>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</si>
  <si>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</si>
  <si>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</si>
  <si>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</si>
  <si>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</si>
  <si>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</si>
  <si>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</si>
  <si>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</si>
  <si>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</si>
  <si>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</si>
  <si>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</si>
  <si>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</si>
  <si>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</si>
  <si>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</si>
  <si>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</si>
  <si>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</si>
  <si>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</si>
  <si>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</si>
  <si>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</si>
  <si>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</si>
  <si>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</si>
  <si>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</si>
  <si>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</si>
  <si>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</si>
  <si>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</si>
  <si>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</si>
  <si>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</si>
  <si>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</si>
  <si>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</si>
  <si>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</si>
  <si>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</si>
  <si>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</si>
  <si>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</si>
  <si>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</si>
  <si>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</si>
  <si>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</si>
  <si>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</si>
  <si>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</si>
  <si>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</si>
  <si>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</si>
  <si>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</si>
  <si>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</si>
  <si>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</si>
  <si>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</si>
  <si>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</si>
  <si>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</si>
  <si>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</si>
  <si>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</si>
  <si>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</si>
  <si>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</si>
  <si>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</si>
  <si>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</si>
  <si>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</si>
  <si>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</si>
  <si>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</si>
  <si>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</si>
  <si>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</si>
  <si>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</si>
  <si>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</si>
  <si>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</si>
  <si>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</si>
  <si>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</si>
  <si>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</si>
  <si>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</si>
  <si>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</si>
  <si>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</si>
  <si>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</si>
  <si>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</si>
  <si>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</si>
  <si>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</si>
  <si>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</si>
  <si>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</si>
  <si>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</si>
  <si>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</si>
  <si>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</si>
  <si>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</si>
  <si>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</si>
  <si>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</si>
  <si>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</si>
  <si>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</si>
  <si>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</si>
  <si>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</si>
  <si>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</si>
  <si>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</si>
  <si>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</si>
  <si>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</si>
  <si>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</si>
  <si>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</si>
  <si>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</si>
  <si>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</si>
  <si>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</si>
  <si>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</si>
  <si>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</si>
  <si>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</si>
  <si>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</si>
  <si>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</si>
  <si>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</si>
  <si>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</si>
  <si>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</si>
  <si>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</si>
  <si>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</si>
  <si>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</si>
  <si>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</si>
  <si>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</si>
  <si>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</si>
  <si>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</si>
  <si>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</si>
  <si>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</si>
  <si>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</si>
  <si>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</si>
  <si>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</si>
  <si>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</si>
  <si>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</si>
  <si>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</si>
  <si>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</si>
  <si>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</si>
  <si>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</si>
  <si>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</si>
  <si>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</si>
  <si>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</si>
  <si>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</si>
  <si>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</si>
  <si>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</si>
  <si>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</si>
  <si>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</si>
  <si>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</si>
  <si>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</si>
  <si>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</si>
  <si>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</si>
  <si>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</si>
  <si>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</si>
  <si>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</si>
  <si>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</si>
  <si>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</si>
  <si>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</si>
  <si>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</si>
  <si>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</si>
  <si>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</si>
  <si>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</si>
  <si>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</si>
  <si>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</si>
  <si>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</si>
  <si>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</si>
  <si>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</si>
  <si>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</si>
  <si>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</si>
  <si>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</si>
  <si>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</si>
  <si>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</si>
  <si>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</si>
  <si>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</si>
  <si>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</si>
  <si>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</si>
  <si>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</si>
  <si>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</si>
  <si>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</si>
  <si>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</si>
  <si>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</si>
  <si>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</si>
  <si>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</si>
  <si>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</si>
  <si>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</si>
  <si>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</si>
  <si>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</si>
  <si>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</si>
  <si>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</si>
  <si>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</si>
  <si>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</si>
  <si>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</si>
  <si>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</si>
  <si>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</si>
  <si>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</si>
  <si>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</si>
  <si>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</si>
  <si>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</si>
  <si>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</si>
  <si>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</si>
  <si>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</si>
  <si>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</si>
  <si>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</si>
  <si>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</si>
  <si>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</si>
  <si>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</si>
  <si>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</si>
  <si>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</si>
  <si>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</si>
  <si>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</si>
  <si>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</si>
  <si>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</si>
  <si>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</si>
  <si>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</si>
  <si>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</si>
  <si>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</si>
  <si>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</si>
  <si>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</si>
  <si>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</si>
  <si>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</si>
  <si>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</si>
  <si>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</si>
  <si>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</si>
  <si>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</si>
  <si>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</si>
  <si>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</si>
  <si>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</si>
  <si>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</si>
  <si>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</si>
  <si>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</si>
  <si>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</si>
  <si>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</si>
  <si>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</si>
  <si>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</si>
  <si>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</si>
  <si>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</si>
  <si>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</si>
  <si>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</si>
  <si>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</si>
  <si>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</si>
  <si>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</si>
  <si>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</si>
  <si>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</si>
  <si>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</si>
  <si>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</si>
  <si>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</si>
  <si>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</si>
  <si>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</si>
  <si>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</si>
  <si>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</si>
  <si>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</si>
  <si>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</si>
  <si>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</si>
  <si>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</si>
  <si>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</si>
  <si>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</si>
  <si>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</si>
  <si>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</si>
  <si>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</si>
  <si>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</si>
  <si>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</si>
  <si>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</si>
  <si>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</si>
  <si>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</si>
  <si>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</si>
  <si>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</si>
  <si>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</si>
  <si>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</si>
  <si>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</si>
  <si>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</si>
  <si>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</si>
  <si>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</si>
  <si>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</si>
  <si>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</si>
  <si>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</si>
  <si>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</si>
  <si>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</si>
  <si>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</si>
  <si>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</si>
  <si>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</si>
  <si>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</si>
  <si>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</si>
  <si>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</si>
  <si>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</si>
  <si>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</si>
  <si>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</si>
  <si>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</si>
  <si>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</si>
  <si>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</si>
  <si>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</si>
  <si>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</si>
  <si>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</si>
  <si>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</si>
  <si>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</si>
  <si>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</si>
  <si>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</si>
  <si>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</si>
  <si>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</si>
  <si>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</si>
  <si>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</si>
  <si>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</si>
  <si>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</si>
  <si>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</si>
  <si>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</si>
  <si>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</si>
  <si>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</si>
  <si>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</si>
  <si>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</si>
  <si>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</si>
  <si>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</si>
  <si>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</si>
  <si>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</si>
  <si>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</si>
  <si>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</si>
  <si>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</si>
  <si>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</si>
  <si>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</si>
  <si>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</si>
  <si>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</si>
  <si>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</si>
  <si>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</si>
  <si>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</si>
  <si>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</si>
  <si>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</si>
  <si>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</si>
  <si>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</si>
  <si>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</si>
  <si>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</si>
  <si>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</si>
  <si>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</si>
  <si>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</si>
  <si>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</si>
  <si>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</si>
  <si>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</si>
  <si>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</si>
  <si>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</si>
  <si>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</si>
  <si>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</si>
  <si>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</si>
  <si>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</si>
  <si>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</si>
  <si>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</si>
  <si>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</si>
  <si>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</si>
  <si>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</si>
  <si>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</si>
  <si>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</si>
  <si>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</si>
  <si>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</si>
  <si>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</si>
  <si>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</si>
  <si>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</si>
  <si>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</si>
  <si>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</si>
  <si>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</si>
  <si>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</si>
  <si>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</si>
  <si>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</si>
  <si>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</si>
  <si>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</si>
  <si>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</si>
  <si>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</si>
  <si>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</si>
  <si>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</si>
  <si>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</si>
  <si>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</si>
  <si>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</si>
  <si>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</si>
  <si>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</si>
  <si>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</si>
  <si>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</si>
  <si>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</si>
  <si>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</si>
  <si>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</si>
  <si>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</si>
  <si>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</si>
  <si>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</si>
  <si>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</si>
  <si>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</si>
  <si>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</si>
  <si>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</si>
  <si>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</si>
  <si>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</si>
  <si>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</si>
  <si>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</si>
  <si>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</si>
  <si>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</si>
  <si>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</si>
  <si>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</si>
  <si>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</si>
  <si>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</si>
  <si>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</si>
  <si>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</si>
  <si>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</si>
  <si>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</si>
  <si>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</si>
  <si>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</si>
  <si>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</si>
  <si>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</si>
  <si>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</si>
  <si>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</si>
  <si>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</si>
  <si>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</si>
  <si>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</si>
  <si>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</si>
  <si>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</si>
  <si>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</si>
  <si>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</si>
  <si>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</si>
  <si>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</si>
  <si>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</si>
  <si>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</si>
  <si>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</si>
  <si>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</si>
  <si>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</si>
  <si>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</si>
  <si>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</si>
  <si>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</si>
  <si>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</si>
  <si>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</si>
  <si>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</si>
  <si>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</si>
  <si>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</si>
  <si>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</si>
  <si>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</si>
  <si>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</si>
  <si>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</si>
  <si>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</si>
  <si>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</si>
  <si>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</si>
  <si>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</si>
  <si>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</si>
  <si>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</si>
  <si>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</si>
  <si>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</si>
  <si>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</si>
  <si>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</si>
  <si>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</si>
  <si>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</si>
  <si>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</si>
  <si>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</si>
  <si>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</si>
  <si>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</si>
  <si>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</si>
  <si>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</si>
  <si>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</si>
  <si>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</si>
  <si>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</si>
  <si>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</si>
  <si>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</si>
  <si>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</si>
  <si>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</si>
  <si>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</si>
  <si>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</si>
  <si>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</si>
  <si>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</si>
  <si>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</si>
  <si>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</si>
  <si>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</si>
  <si>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</si>
  <si>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</si>
  <si>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</si>
  <si>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</si>
  <si>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</si>
  <si>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</si>
  <si>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</si>
  <si>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</si>
  <si>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</si>
  <si>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</si>
  <si>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</si>
  <si>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</si>
  <si>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</si>
  <si>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</si>
  <si>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</si>
  <si>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</si>
  <si>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</si>
  <si>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</si>
  <si>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</si>
  <si>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</si>
  <si>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</si>
  <si>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</si>
  <si>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</si>
  <si>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</si>
  <si>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</si>
  <si>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</si>
  <si>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</si>
  <si>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</si>
  <si>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</si>
  <si>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</si>
  <si>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</si>
  <si>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</si>
  <si>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</si>
  <si>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</si>
  <si>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</si>
  <si>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</si>
  <si>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</si>
  <si>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</si>
  <si>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</si>
  <si>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</si>
  <si>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</si>
  <si>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</si>
  <si>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</si>
  <si>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</si>
  <si>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</si>
  <si>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</si>
  <si>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</si>
  <si>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</si>
  <si>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</si>
  <si>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</si>
  <si>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</si>
  <si>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</si>
  <si>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</si>
  <si>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</si>
  <si>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</si>
  <si>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</si>
  <si>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</si>
  <si>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</si>
  <si>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</si>
  <si>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</si>
  <si>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</si>
  <si>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</si>
  <si>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</si>
  <si>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</si>
  <si>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</si>
  <si>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</si>
  <si>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</si>
  <si>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</si>
  <si>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</si>
  <si>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</si>
  <si>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</si>
  <si>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</si>
  <si>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</si>
  <si>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</si>
  <si>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</si>
  <si>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</si>
  <si>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</si>
  <si>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</si>
  <si>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</si>
  <si>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</si>
  <si>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</si>
  <si>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</si>
  <si>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</si>
  <si>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</si>
  <si>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</si>
  <si>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</si>
  <si>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</si>
  <si>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</si>
  <si>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</si>
  <si>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</si>
  <si>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</si>
  <si>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</si>
  <si>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</si>
  <si>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</si>
  <si>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</si>
  <si>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</si>
  <si>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</si>
  <si>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</si>
  <si>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</si>
  <si>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</si>
  <si>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</si>
  <si>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</si>
  <si>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</si>
  <si>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</si>
  <si>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</si>
  <si>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</si>
  <si>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</si>
  <si>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</si>
  <si>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</si>
  <si>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</si>
  <si>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</si>
  <si>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</si>
  <si>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</si>
  <si>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</si>
  <si>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</si>
  <si>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</si>
  <si>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</si>
  <si>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</si>
  <si>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</si>
  <si>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</si>
  <si>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</si>
  <si>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</si>
  <si>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</si>
  <si>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</si>
  <si>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</si>
  <si>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</si>
  <si>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</si>
  <si>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</si>
  <si>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</si>
  <si>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</si>
  <si>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</si>
  <si>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</si>
  <si>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</si>
  <si>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</si>
  <si>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</si>
  <si>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</si>
  <si>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</si>
  <si>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</si>
  <si>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</si>
  <si>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</si>
  <si>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</si>
  <si>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</si>
  <si>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</si>
  <si>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</si>
  <si>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</si>
  <si>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</si>
  <si>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</si>
  <si>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</si>
  <si>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</si>
  <si>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</si>
  <si>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</si>
  <si>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</si>
  <si>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</si>
  <si>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</si>
  <si>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</si>
  <si>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</si>
  <si>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</si>
  <si>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</si>
  <si>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</si>
  <si>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</si>
  <si>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</si>
  <si>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</si>
  <si>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</si>
  <si>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</si>
  <si>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</si>
  <si>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</si>
  <si>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</si>
  <si>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</si>
  <si>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</si>
  <si>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</si>
  <si>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</si>
  <si>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</si>
  <si>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</si>
  <si>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</si>
  <si>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</si>
  <si>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</si>
  <si>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</si>
  <si>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</si>
  <si>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</si>
  <si>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</si>
  <si>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</si>
  <si>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</si>
  <si>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</si>
  <si>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</si>
  <si>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</si>
  <si>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</si>
  <si>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</si>
  <si>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</si>
  <si>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</si>
  <si>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</si>
  <si>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</si>
  <si>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</si>
  <si>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</si>
  <si>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</si>
  <si>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</si>
  <si>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</si>
  <si>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</si>
  <si>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</si>
  <si>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</si>
  <si>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</si>
  <si>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</si>
  <si>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</si>
  <si>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</si>
  <si>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</si>
  <si>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</si>
  <si>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</si>
  <si>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</si>
  <si>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</si>
  <si>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</si>
  <si>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</si>
  <si>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</si>
  <si>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</si>
  <si>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</si>
  <si>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</si>
  <si>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</si>
  <si>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</si>
  <si>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</si>
  <si>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</si>
  <si>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</si>
  <si>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</si>
  <si>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</si>
  <si>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</si>
  <si>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</si>
  <si>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</si>
  <si>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</si>
  <si>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</si>
  <si>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</si>
  <si>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</si>
  <si>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</si>
  <si>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</si>
  <si>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</si>
  <si>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</si>
  <si>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</si>
  <si>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</si>
  <si>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</si>
  <si>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</si>
  <si>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</si>
  <si>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</si>
  <si>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</si>
  <si>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</si>
  <si>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</si>
  <si>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</si>
  <si>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</si>
  <si>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</si>
  <si>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</si>
  <si>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</si>
  <si>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</si>
  <si>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</si>
  <si>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</si>
  <si>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</si>
  <si>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</si>
  <si>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</si>
  <si>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</si>
  <si>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</si>
  <si>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</si>
  <si>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</si>
  <si>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</si>
  <si>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</si>
  <si>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</si>
  <si>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</si>
  <si>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</si>
  <si>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</si>
  <si>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</si>
  <si>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</si>
  <si>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</si>
  <si>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</si>
  <si>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</si>
  <si>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</si>
  <si>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</si>
  <si>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</si>
  <si>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</si>
  <si>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</si>
  <si>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</si>
  <si>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</si>
  <si>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</si>
  <si>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</si>
  <si>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</si>
  <si>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</si>
  <si>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</si>
  <si>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</si>
  <si>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</si>
  <si>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</si>
  <si>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</si>
  <si>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</si>
  <si>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</si>
  <si>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</si>
  <si>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</si>
  <si>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</si>
  <si>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</si>
  <si>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</si>
  <si>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</si>
  <si>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</si>
  <si>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</si>
  <si>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</si>
  <si>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</si>
  <si>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</si>
  <si>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</si>
  <si>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</si>
  <si>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</si>
  <si>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</si>
  <si>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</si>
  <si>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</si>
  <si>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</si>
  <si>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</si>
  <si>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</si>
  <si>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</si>
  <si>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</si>
  <si>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</si>
  <si>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</si>
  <si>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</si>
  <si>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</si>
  <si>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</si>
  <si>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</si>
  <si>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</si>
  <si>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</si>
  <si>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</si>
  <si>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</si>
  <si>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</si>
  <si>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</si>
  <si>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</si>
  <si>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</si>
  <si>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</si>
  <si>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</si>
  <si>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</si>
  <si>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</si>
  <si>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</si>
  <si>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</si>
  <si>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</si>
  <si>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</si>
  <si>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</si>
  <si>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</si>
  <si>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</si>
  <si>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</si>
  <si>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</si>
  <si>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</si>
  <si>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</si>
  <si>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</si>
  <si>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</si>
  <si>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</si>
  <si>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</si>
  <si>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</si>
  <si>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</si>
  <si>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</si>
  <si>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</si>
  <si>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</si>
  <si>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</si>
  <si>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</si>
  <si>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</si>
  <si>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</si>
  <si>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</si>
  <si>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</si>
  <si>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</si>
  <si>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</si>
  <si>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</si>
  <si>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</si>
  <si>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</si>
  <si>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</si>
  <si>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</si>
  <si>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</si>
  <si>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</si>
  <si>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</si>
  <si>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</si>
  <si>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</si>
  <si>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</si>
  <si>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</si>
  <si>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</si>
  <si>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</si>
  <si>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</si>
  <si>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</si>
  <si>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</si>
  <si>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</si>
  <si>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</si>
  <si>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</si>
  <si>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</si>
  <si>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</si>
  <si>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</si>
  <si>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</si>
  <si>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</si>
  <si>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</si>
  <si>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</si>
  <si>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</si>
  <si>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</si>
  <si>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</si>
  <si>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</si>
  <si>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</si>
  <si>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</si>
  <si>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</si>
  <si>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</si>
  <si>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</si>
  <si>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</si>
  <si>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</si>
  <si>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</si>
  <si>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</si>
  <si>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</si>
  <si>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</si>
  <si>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</si>
  <si>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</si>
  <si>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</si>
  <si>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</si>
  <si>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</si>
  <si>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</si>
  <si>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</si>
  <si>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</si>
  <si>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</si>
  <si>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</si>
  <si>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</si>
  <si>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</si>
  <si>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</si>
  <si>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</si>
  <si>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</si>
  <si>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</si>
  <si>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</si>
  <si>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</si>
  <si>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</si>
  <si>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</si>
  <si>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</si>
  <si>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</si>
  <si>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</si>
  <si>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</si>
  <si>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</si>
  <si>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</si>
  <si>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</si>
  <si>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</si>
  <si>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</si>
  <si>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</si>
  <si>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</si>
  <si>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</si>
  <si>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</si>
  <si>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</si>
  <si>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</si>
  <si>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</si>
  <si>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</si>
  <si>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</si>
  <si>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</si>
  <si>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</si>
  <si>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</si>
  <si>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</si>
  <si>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</si>
  <si>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</si>
  <si>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</si>
  <si>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</si>
  <si>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</si>
  <si>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</si>
  <si>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</si>
  <si>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</si>
  <si>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</si>
  <si>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</si>
  <si>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</si>
  <si>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</si>
  <si>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</si>
  <si>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</si>
  <si>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</si>
  <si>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</si>
  <si>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</si>
  <si>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</si>
  <si>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</si>
  <si>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</si>
  <si>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</si>
  <si>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</si>
  <si>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</si>
  <si>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</si>
  <si>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</si>
  <si>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</si>
  <si>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</si>
  <si>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</si>
  <si>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</si>
  <si>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</si>
  <si>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</si>
  <si>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</si>
  <si>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</si>
  <si>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</si>
  <si>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</si>
  <si>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</si>
  <si>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</si>
  <si>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</si>
  <si>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</si>
  <si>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</si>
  <si>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</si>
  <si>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</si>
  <si>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</si>
  <si>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</si>
  <si>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</si>
  <si>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</si>
  <si>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</si>
  <si>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</si>
  <si>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</si>
  <si>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</si>
  <si>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</si>
  <si>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</si>
  <si>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</si>
  <si>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</si>
  <si>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</si>
  <si>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</si>
  <si>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</si>
  <si>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</si>
  <si>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</si>
  <si>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</si>
  <si>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</si>
  <si>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</si>
  <si>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</si>
  <si>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</si>
  <si>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</si>
  <si>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</si>
  <si>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</si>
  <si>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</si>
  <si>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</si>
  <si>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</si>
  <si>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</si>
  <si>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</si>
  <si>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</si>
  <si>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</si>
  <si>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</si>
  <si>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</si>
  <si>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</si>
  <si>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</si>
  <si>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</si>
  <si>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</si>
  <si>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</si>
  <si>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</si>
  <si>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</si>
  <si>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</si>
  <si>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</si>
  <si>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</si>
  <si>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</si>
  <si>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</si>
  <si>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</si>
  <si>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</si>
  <si>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</si>
  <si>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</si>
  <si>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</si>
  <si>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</si>
  <si>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</si>
  <si>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</si>
  <si>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</si>
  <si>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</si>
  <si>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</si>
  <si>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</si>
  <si>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</si>
  <si>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</si>
  <si>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</si>
  <si>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</si>
  <si>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</si>
  <si>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</si>
  <si>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</si>
  <si>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</si>
  <si>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</si>
  <si>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</si>
  <si>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</si>
  <si>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</si>
  <si>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</si>
  <si>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</si>
  <si>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</si>
  <si>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</si>
  <si>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</si>
  <si>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</si>
  <si>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</si>
  <si>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</si>
  <si>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</si>
  <si>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</si>
  <si>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</si>
  <si>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</si>
  <si>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</si>
  <si>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</si>
  <si>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</si>
  <si>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</si>
  <si>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</si>
  <si>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</si>
  <si>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</si>
  <si>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</si>
  <si>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</si>
  <si>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</si>
  <si>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</si>
  <si>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</si>
  <si>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</si>
  <si>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</si>
  <si>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</si>
  <si>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</si>
  <si>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</si>
  <si>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</si>
  <si>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</si>
  <si>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</si>
  <si>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</si>
  <si>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</si>
  <si>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</si>
  <si>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</si>
  <si>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</si>
  <si>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</si>
  <si>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</si>
  <si>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</si>
  <si>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</si>
  <si>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</si>
  <si>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</si>
  <si>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</si>
  <si>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</si>
  <si>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</si>
  <si>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</si>
  <si>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</si>
  <si>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</si>
  <si>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</si>
  <si>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</si>
  <si>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</si>
  <si>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</si>
  <si>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</si>
  <si>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</si>
  <si>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</si>
  <si>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</si>
  <si>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</si>
  <si>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</si>
  <si>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</si>
  <si>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</si>
  <si>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</si>
  <si>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</si>
  <si>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</si>
  <si>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</si>
  <si>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</si>
  <si>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</si>
  <si>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</si>
  <si>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</si>
  <si>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</si>
  <si>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</si>
  <si>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</si>
  <si>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</si>
  <si>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</si>
  <si>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</si>
  <si>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</si>
  <si>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</si>
  <si>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</si>
  <si>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</si>
  <si>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</si>
  <si>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</si>
  <si>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</si>
  <si>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</si>
  <si>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</si>
  <si>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</si>
  <si>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</si>
  <si>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</si>
  <si>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</si>
  <si>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</si>
  <si>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</si>
  <si>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</si>
  <si>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</si>
  <si>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</si>
  <si>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</si>
  <si>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</si>
  <si>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</si>
  <si>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</si>
  <si>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</si>
  <si>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</si>
  <si>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</si>
  <si>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</si>
  <si>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</si>
  <si>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</si>
  <si>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</si>
  <si>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</si>
  <si>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</si>
  <si>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</si>
  <si>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</si>
  <si>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</si>
  <si>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</si>
  <si>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</si>
  <si>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</si>
  <si>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</si>
  <si>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</si>
  <si>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</si>
  <si>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</si>
  <si>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</si>
  <si>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</si>
  <si>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</si>
  <si>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</si>
  <si>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</si>
  <si>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</si>
  <si>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</si>
  <si>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</si>
  <si>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</si>
  <si>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</si>
  <si>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</si>
  <si>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</si>
  <si>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</si>
  <si>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</si>
  <si>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</si>
  <si>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</si>
  <si>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</si>
  <si>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</si>
  <si>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</si>
  <si>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</si>
  <si>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</si>
  <si>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</si>
  <si>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</si>
  <si>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</si>
  <si>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</si>
  <si>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</si>
  <si>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</si>
  <si>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</si>
  <si>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</si>
  <si>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</si>
  <si>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</si>
  <si>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</si>
  <si>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</si>
  <si>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</si>
  <si>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</si>
  <si>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</si>
  <si>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</si>
  <si>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</si>
  <si>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</si>
  <si>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</si>
  <si>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</si>
  <si>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</si>
  <si>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</si>
  <si>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</si>
  <si>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</si>
  <si>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</si>
  <si>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</si>
  <si>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</si>
  <si>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</si>
  <si>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</si>
  <si>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</si>
  <si>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</si>
  <si>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</si>
  <si>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</si>
  <si>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</si>
  <si>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</si>
  <si>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</si>
  <si>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</si>
  <si>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</si>
  <si>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</si>
  <si>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</si>
  <si>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</si>
  <si>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</si>
  <si>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</si>
  <si>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</si>
  <si>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</si>
  <si>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</si>
  <si>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</si>
  <si>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</si>
  <si>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</si>
  <si>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</si>
  <si>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</si>
  <si>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</si>
  <si>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</si>
  <si>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</si>
  <si>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</si>
  <si>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</si>
  <si>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</si>
  <si>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</si>
  <si>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</si>
  <si>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</si>
  <si>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</si>
  <si>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</si>
  <si>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</si>
  <si>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</si>
  <si>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</si>
  <si>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</si>
  <si>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</si>
  <si>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</si>
  <si>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</si>
  <si>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</si>
  <si>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</si>
  <si>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</si>
  <si>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</si>
  <si>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</si>
  <si>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</si>
  <si>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</si>
  <si>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</si>
  <si>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</si>
  <si>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</si>
  <si>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</si>
  <si>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</si>
  <si>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</si>
  <si>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</si>
  <si>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</si>
  <si>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</si>
  <si>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</si>
  <si>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</si>
  <si>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</si>
  <si>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</si>
  <si>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</si>
  <si>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</si>
  <si>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</si>
  <si>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</si>
  <si>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</si>
  <si>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</si>
  <si>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</si>
  <si>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</si>
  <si>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</si>
  <si>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</si>
  <si>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</si>
  <si>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</si>
  <si>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</si>
  <si>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</si>
  <si>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</si>
  <si>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</si>
  <si>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</si>
  <si>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</si>
  <si>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</si>
  <si>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</si>
  <si>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</si>
  <si>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</si>
  <si>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</si>
  <si>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</si>
  <si>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</si>
  <si>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</si>
  <si>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</si>
  <si>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</si>
  <si>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</si>
  <si>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</si>
  <si>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</si>
  <si>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</si>
  <si>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</si>
  <si>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</si>
  <si>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</si>
  <si>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</si>
  <si>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</si>
  <si>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</si>
  <si>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</si>
  <si>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</si>
  <si>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</si>
  <si>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</si>
  <si>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</si>
  <si>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</si>
  <si>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</si>
  <si>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</si>
  <si>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</si>
  <si>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</si>
  <si>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</si>
  <si>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</si>
  <si>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</si>
  <si>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</si>
  <si>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</si>
  <si>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</si>
  <si>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</si>
  <si>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</si>
  <si>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</si>
  <si>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</si>
  <si>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</si>
  <si>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</si>
  <si>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</si>
  <si>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</si>
  <si>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</si>
  <si>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</si>
  <si>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</si>
  <si>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</si>
  <si>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</si>
  <si>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</si>
  <si>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</si>
  <si>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</si>
  <si>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</si>
  <si>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</si>
  <si>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</si>
  <si>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</si>
  <si>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</si>
  <si>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</si>
  <si>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</si>
  <si>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</si>
  <si>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</si>
  <si>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</si>
  <si>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</si>
  <si>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</si>
  <si>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</si>
  <si>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</si>
  <si>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</si>
  <si>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</si>
  <si>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</si>
  <si>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</si>
  <si>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</si>
  <si>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</si>
  <si>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</si>
  <si>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</si>
  <si>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</si>
  <si>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</si>
  <si>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</si>
  <si>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</si>
  <si>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</si>
  <si>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</si>
  <si>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</si>
  <si>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</si>
  <si>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</si>
  <si>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</si>
  <si>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</si>
  <si>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</si>
  <si>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</si>
  <si>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</si>
  <si>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</si>
  <si>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</si>
  <si>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</si>
  <si>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</si>
  <si>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</si>
  <si>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</si>
  <si>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</si>
  <si>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</si>
  <si>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</si>
  <si>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</si>
  <si>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</si>
  <si>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</si>
  <si>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</si>
  <si>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</si>
  <si>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</si>
  <si>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</si>
  <si>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</si>
  <si>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</si>
  <si>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</si>
  <si>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</si>
  <si>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</si>
  <si>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</si>
  <si>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</si>
  <si>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</si>
  <si>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</si>
  <si>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</si>
  <si>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</si>
  <si>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</si>
  <si>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</si>
  <si>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</si>
  <si>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</si>
  <si>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</si>
  <si>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</si>
  <si>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</si>
  <si>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</si>
  <si>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</si>
  <si>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</si>
  <si>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</si>
  <si>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</si>
  <si>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</si>
  <si>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</si>
  <si>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</si>
  <si>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</si>
  <si>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</si>
  <si>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</si>
  <si>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</si>
  <si>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</si>
  <si>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</si>
  <si>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</si>
  <si>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</si>
  <si>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</si>
  <si>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</si>
  <si>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</si>
  <si>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</si>
  <si>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</si>
  <si>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</si>
  <si>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</si>
  <si>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</si>
  <si>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</si>
  <si>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</si>
  <si>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</si>
  <si>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</si>
  <si>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</si>
  <si>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</si>
  <si>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</si>
  <si>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</si>
  <si>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</si>
  <si>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</si>
  <si>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</si>
  <si>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</si>
  <si>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</si>
  <si>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</si>
  <si>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</si>
  <si>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</si>
  <si>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</si>
  <si>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</si>
  <si>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</si>
  <si>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</si>
  <si>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</si>
  <si>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</si>
  <si>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</si>
  <si>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</si>
  <si>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</si>
  <si>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</si>
  <si>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</si>
  <si>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</si>
  <si>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</si>
  <si>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</si>
  <si>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</si>
  <si>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</si>
  <si>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</si>
  <si>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</si>
  <si>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</si>
  <si>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</si>
  <si>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</si>
  <si>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</si>
  <si>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</si>
  <si>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</si>
  <si>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</si>
  <si>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</si>
  <si>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</si>
  <si>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</si>
  <si>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</si>
  <si>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</si>
  <si>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</si>
  <si>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</si>
  <si>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</si>
  <si>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</si>
  <si>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</si>
  <si>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</si>
  <si>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</si>
  <si>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</si>
  <si>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</si>
  <si>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</si>
  <si>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</si>
  <si>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</si>
  <si>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</si>
  <si>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</si>
  <si>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</si>
  <si>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</si>
  <si>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</si>
  <si>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</si>
  <si>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</si>
  <si>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</si>
  <si>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</si>
  <si>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</si>
  <si>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</si>
  <si>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</si>
  <si>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</si>
  <si>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</si>
  <si>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</si>
  <si>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</si>
  <si>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</si>
  <si>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</si>
  <si>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</si>
  <si>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</si>
  <si>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</si>
  <si>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</si>
  <si>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</si>
  <si>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</si>
  <si>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</si>
  <si>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</si>
  <si>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</si>
  <si>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</si>
  <si>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</si>
  <si>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</si>
  <si>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</si>
  <si>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</si>
  <si>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</si>
  <si>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</si>
  <si>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</si>
  <si>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</si>
  <si>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</si>
  <si>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</si>
  <si>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</si>
  <si>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</si>
  <si>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</si>
  <si>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</si>
  <si>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</si>
  <si>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</si>
  <si>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</si>
  <si>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</si>
  <si>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</si>
  <si>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</si>
  <si>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</si>
  <si>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</si>
  <si>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</si>
  <si>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</si>
  <si>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</si>
  <si>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</si>
  <si>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</si>
  <si>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</si>
  <si>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</si>
  <si>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</si>
  <si>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</si>
  <si>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</si>
  <si>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</si>
  <si>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</si>
  <si>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</si>
  <si>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</si>
  <si>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</si>
  <si>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</si>
  <si>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</si>
  <si>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</si>
  <si>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</si>
  <si>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</si>
  <si>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</si>
  <si>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</si>
  <si>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</si>
  <si>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</si>
  <si>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</si>
  <si>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</si>
  <si>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</si>
  <si>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</si>
  <si>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</si>
  <si>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</si>
  <si>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</si>
  <si>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</si>
  <si>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</si>
  <si>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</si>
  <si>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</si>
  <si>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</si>
  <si>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</si>
  <si>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</si>
  <si>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</si>
  <si>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</si>
  <si>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</si>
  <si>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</si>
  <si>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</si>
  <si>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</si>
  <si>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</si>
  <si>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</si>
  <si>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</si>
  <si>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</si>
  <si>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</si>
  <si>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</si>
  <si>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</si>
  <si>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</si>
  <si>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</si>
  <si>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</si>
  <si>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</si>
  <si>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</si>
  <si>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</si>
  <si>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</si>
  <si>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</si>
  <si>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</si>
  <si>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</si>
  <si>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</si>
  <si>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</si>
  <si>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</si>
  <si>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</si>
  <si>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</si>
  <si>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</si>
  <si>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</si>
  <si>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</si>
  <si>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</si>
  <si>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</si>
  <si>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</si>
  <si>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</si>
  <si>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</si>
  <si>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</si>
  <si>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</si>
  <si>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</si>
  <si>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</si>
  <si>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</si>
  <si>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</si>
  <si>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</si>
  <si>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</si>
  <si>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</si>
  <si>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</si>
  <si>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</si>
  <si>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</si>
  <si>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</si>
  <si>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</si>
  <si>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</si>
  <si>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</si>
  <si>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</si>
  <si>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</si>
  <si>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</si>
  <si>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</si>
  <si>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</si>
  <si>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</si>
  <si>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</si>
  <si>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</si>
  <si>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</si>
  <si>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</si>
  <si>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</si>
  <si>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</si>
  <si>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</si>
  <si>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</si>
  <si>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</si>
  <si>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</si>
  <si>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</si>
  <si>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</si>
  <si>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</si>
  <si>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</si>
  <si>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</si>
  <si>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</si>
  <si>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</si>
  <si>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</si>
  <si>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</si>
  <si>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</si>
  <si>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</si>
  <si>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</si>
  <si>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</si>
  <si>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</si>
  <si>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</si>
  <si>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</si>
  <si>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</si>
  <si>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</si>
  <si>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</si>
  <si>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</si>
  <si>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</si>
  <si>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</si>
  <si>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</si>
  <si>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</si>
  <si>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</si>
  <si>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</si>
  <si>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</si>
  <si>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</si>
  <si>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</si>
  <si>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</si>
  <si>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</si>
  <si>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</si>
  <si>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</si>
  <si>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</si>
  <si>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</si>
  <si>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</si>
  <si>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</si>
  <si>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</si>
  <si>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</si>
  <si>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</si>
  <si>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</si>
  <si>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</si>
  <si>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</si>
  <si>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</si>
  <si>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</si>
  <si>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</si>
  <si>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</si>
  <si>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</si>
  <si>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</si>
  <si>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</si>
  <si>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</si>
  <si>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</si>
  <si>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</si>
  <si>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</si>
  <si>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</si>
  <si>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</si>
  <si>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</si>
  <si>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</si>
  <si>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</si>
  <si>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</si>
  <si>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</si>
  <si>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</si>
  <si>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</si>
  <si>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</si>
  <si>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</si>
  <si>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</si>
  <si>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</si>
  <si>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</si>
  <si>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</si>
  <si>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</si>
  <si>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</si>
  <si>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</si>
  <si>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</si>
  <si>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</si>
  <si>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</si>
  <si>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</si>
  <si>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</si>
  <si>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</si>
  <si>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</si>
  <si>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</si>
  <si>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</si>
  <si>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</si>
  <si>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</si>
  <si>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</si>
  <si>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</si>
  <si>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</si>
  <si>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</si>
  <si>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</si>
  <si>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</si>
  <si>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</si>
  <si>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</si>
  <si>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</si>
  <si>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</si>
  <si>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</si>
  <si>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</si>
  <si>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</si>
  <si>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</si>
  <si>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</si>
  <si>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</si>
  <si>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</si>
  <si>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</si>
  <si>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</si>
  <si>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</si>
  <si>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</si>
  <si>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</si>
  <si>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</si>
  <si>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</si>
  <si>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</si>
  <si>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</si>
  <si>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</si>
  <si>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</si>
  <si>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</si>
  <si>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</si>
  <si>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</si>
  <si>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</si>
  <si>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</si>
  <si>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</si>
  <si>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</si>
  <si>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</si>
  <si>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</si>
  <si>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</si>
  <si>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</si>
  <si>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</si>
  <si>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</si>
  <si>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</si>
  <si>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</si>
  <si>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</si>
  <si>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</si>
  <si>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</si>
  <si>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</si>
  <si>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</si>
  <si>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</si>
  <si>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</si>
  <si>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</si>
  <si>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</si>
  <si>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</si>
  <si>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</si>
  <si>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</si>
  <si>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</si>
  <si>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</si>
  <si>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</si>
  <si>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</si>
  <si>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</si>
  <si>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</si>
  <si>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</si>
  <si>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</si>
  <si>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</si>
  <si>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</si>
  <si>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</si>
  <si>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</si>
  <si>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</si>
  <si>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</si>
  <si>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</si>
  <si>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</si>
  <si>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</si>
  <si>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</si>
  <si>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</si>
  <si>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</si>
  <si>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</si>
  <si>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</si>
  <si>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</si>
  <si>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</si>
  <si>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</si>
  <si>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</si>
  <si>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</si>
  <si>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</si>
  <si>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</si>
  <si>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</si>
  <si>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</si>
  <si>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</si>
  <si>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</si>
  <si>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</si>
  <si>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</si>
  <si>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</si>
  <si>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</si>
  <si>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</si>
  <si>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</si>
  <si>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</si>
  <si>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</si>
  <si>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</si>
  <si>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</si>
  <si>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</si>
  <si>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</si>
  <si>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</si>
  <si>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</si>
  <si>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</si>
  <si>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</si>
  <si>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</si>
  <si>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</si>
  <si>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</si>
  <si>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</si>
  <si>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</si>
  <si>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</si>
  <si>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</si>
  <si>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</si>
  <si>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</si>
  <si>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</si>
  <si>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</si>
  <si>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</si>
  <si>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</si>
  <si>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</si>
  <si>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</si>
  <si>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</si>
  <si>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</si>
  <si>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</si>
  <si>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</si>
  <si>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</si>
  <si>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</si>
  <si>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</si>
  <si>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</si>
  <si>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</si>
  <si>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</si>
  <si>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</si>
  <si>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</si>
  <si>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</si>
  <si>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</si>
  <si>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</si>
  <si>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</si>
  <si>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</si>
  <si>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</si>
  <si>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</si>
  <si>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</si>
  <si>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</si>
  <si>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</si>
  <si>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</si>
  <si>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</si>
  <si>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</si>
  <si>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</si>
  <si>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</si>
  <si>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</si>
  <si>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</si>
  <si>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</si>
  <si>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</si>
  <si>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</si>
  <si>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</si>
  <si>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</si>
  <si>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</si>
  <si>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</si>
  <si>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</si>
  <si>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</si>
  <si>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</si>
  <si>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</si>
  <si>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</si>
  <si>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</si>
  <si>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</si>
  <si>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</si>
  <si>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</si>
  <si>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</si>
  <si>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</si>
  <si>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</si>
  <si>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</si>
  <si>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</si>
  <si>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</si>
  <si>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</si>
  <si>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</si>
  <si>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</si>
  <si>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</si>
  <si>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</si>
  <si>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</si>
  <si>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</si>
  <si>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</si>
  <si>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</si>
  <si>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</si>
  <si>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</si>
  <si>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</si>
  <si>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</si>
  <si>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</si>
  <si>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</si>
  <si>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</si>
  <si>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</si>
  <si>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</si>
  <si>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</si>
  <si>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</si>
  <si>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</si>
  <si>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</si>
  <si>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</si>
  <si>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</si>
  <si>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</si>
  <si>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</si>
  <si>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</si>
  <si>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</si>
  <si>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</si>
  <si>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</si>
  <si>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</si>
  <si>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</si>
  <si>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</si>
  <si>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</si>
  <si>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</si>
  <si>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</si>
  <si>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</si>
  <si>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</si>
  <si>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</si>
  <si>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</si>
  <si>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</si>
  <si>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</si>
  <si>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</si>
  <si>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</si>
  <si>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</si>
  <si>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</si>
  <si>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</si>
  <si>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</si>
  <si>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</si>
  <si>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</si>
  <si>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</si>
  <si>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</si>
  <si>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</si>
  <si>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</si>
  <si>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</si>
  <si>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</si>
  <si>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</si>
  <si>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</si>
  <si>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</si>
  <si>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</si>
  <si>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</si>
  <si>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</si>
  <si>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</si>
  <si>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</si>
  <si>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</si>
  <si>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</si>
  <si>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</si>
  <si>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</si>
  <si>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</si>
  <si>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</si>
  <si>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</si>
  <si>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</si>
  <si>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</si>
  <si>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</si>
  <si>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</si>
  <si>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</si>
  <si>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</si>
  <si>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</si>
  <si>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</si>
  <si>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</si>
  <si>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</si>
  <si>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</si>
  <si>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</si>
  <si>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</si>
  <si>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</si>
  <si>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</si>
  <si>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</si>
  <si>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</si>
  <si>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</si>
  <si>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</si>
  <si>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</si>
  <si>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</si>
  <si>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</si>
  <si>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</si>
  <si>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</si>
  <si>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</si>
  <si>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</si>
  <si>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</si>
  <si>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</si>
  <si>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</si>
  <si>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</si>
  <si>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</si>
  <si>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</si>
  <si>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</si>
  <si>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</si>
  <si>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</si>
  <si>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</si>
  <si>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</si>
  <si>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</si>
  <si>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</si>
  <si>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</si>
  <si>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</si>
  <si>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</si>
  <si>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</si>
  <si>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</si>
  <si>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</si>
  <si>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</si>
  <si>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</si>
  <si>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</si>
  <si>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</si>
  <si>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</si>
  <si>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</si>
  <si>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</si>
  <si>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</si>
  <si>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</si>
  <si>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</si>
  <si>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</si>
  <si>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</si>
  <si>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</si>
  <si>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</si>
  <si>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</si>
  <si>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</si>
  <si>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</si>
  <si>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</si>
  <si>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</si>
  <si>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</si>
  <si>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</si>
  <si>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</si>
  <si>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</si>
  <si>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</si>
  <si>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</si>
  <si>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</si>
  <si>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</si>
  <si>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</si>
  <si>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</si>
  <si>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</si>
  <si>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</si>
  <si>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</si>
  <si>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</si>
  <si>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</si>
  <si>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</si>
  <si>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</si>
  <si>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</si>
  <si>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</si>
  <si>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</si>
  <si>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</si>
  <si>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</si>
  <si>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</si>
  <si>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</si>
  <si>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</si>
  <si>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</si>
  <si>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</si>
  <si>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</si>
  <si>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</si>
  <si>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</si>
  <si>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</si>
  <si>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</si>
  <si>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</si>
  <si>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</si>
  <si>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</si>
  <si>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</si>
  <si>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</si>
  <si>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</si>
  <si>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</si>
  <si>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</si>
  <si>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</si>
  <si>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</si>
  <si>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</si>
  <si>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</si>
  <si>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</si>
  <si>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</si>
  <si>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</si>
  <si>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</si>
  <si>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</si>
  <si>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</si>
  <si>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</si>
  <si>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</si>
  <si>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</si>
  <si>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</si>
  <si>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</si>
  <si>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</si>
  <si>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</si>
  <si>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</si>
  <si>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</si>
  <si>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</si>
  <si>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</si>
  <si>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</si>
  <si>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</si>
  <si>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</si>
  <si>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</si>
  <si>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</si>
  <si>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</si>
  <si>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</si>
  <si>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</si>
  <si>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</si>
  <si>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</si>
  <si>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</si>
  <si>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</si>
  <si>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</si>
  <si>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</si>
  <si>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</si>
  <si>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</si>
  <si>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</si>
  <si>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</si>
  <si>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</si>
  <si>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</si>
  <si>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</si>
  <si>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</si>
  <si>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</si>
  <si>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</si>
  <si>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</si>
  <si>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</si>
  <si>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</si>
  <si>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</si>
  <si>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</si>
  <si>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</si>
  <si>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</si>
  <si>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</si>
  <si>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</si>
  <si>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</si>
  <si>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</si>
  <si>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</si>
  <si>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</si>
  <si>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</si>
  <si>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</si>
  <si>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</si>
  <si>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</si>
  <si>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</si>
  <si>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</si>
  <si>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</si>
  <si>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</si>
  <si>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</si>
  <si>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</si>
  <si>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</si>
  <si>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</si>
  <si>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</si>
  <si>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</si>
  <si>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</si>
  <si>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</si>
  <si>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</si>
  <si>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</si>
  <si>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</si>
  <si>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</si>
  <si>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</si>
  <si>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</si>
  <si>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</si>
  <si>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</si>
  <si>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</si>
  <si>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</si>
  <si>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</si>
  <si>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</si>
  <si>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</si>
  <si>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</si>
  <si>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</si>
  <si>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</si>
  <si>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</si>
  <si>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</si>
  <si>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</si>
  <si>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</si>
  <si>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</si>
  <si>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</si>
  <si>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</si>
  <si>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</si>
  <si>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</si>
  <si>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</si>
  <si>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</si>
  <si>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</si>
  <si>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</si>
  <si>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</si>
  <si>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</si>
  <si>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</si>
  <si>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</si>
  <si>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</si>
  <si>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</si>
  <si>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</si>
  <si>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</si>
  <si>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</si>
  <si>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</si>
  <si>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</si>
  <si>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</si>
  <si>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</si>
  <si>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</si>
  <si>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</si>
  <si>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</si>
  <si>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</si>
  <si>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</si>
  <si>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</si>
  <si>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</si>
  <si>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</si>
  <si>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</si>
  <si>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</si>
  <si>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</si>
  <si>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</si>
  <si>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</si>
  <si>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</si>
  <si>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</si>
  <si>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</si>
  <si>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</si>
  <si>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</si>
  <si>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</si>
  <si>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</si>
  <si>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</si>
  <si>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</si>
  <si>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</si>
  <si>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</si>
  <si>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</si>
  <si>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</si>
  <si>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</si>
  <si>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</si>
  <si>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</si>
  <si>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</si>
  <si>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</si>
  <si>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</si>
  <si>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</si>
  <si>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</si>
  <si>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</si>
  <si>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</si>
  <si>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</si>
  <si>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</si>
  <si>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</si>
  <si>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</si>
  <si>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</si>
  <si>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</si>
  <si>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</si>
  <si>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</si>
  <si>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</si>
  <si>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</si>
  <si>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</si>
  <si>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</si>
  <si>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</si>
  <si>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</si>
  <si>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</si>
  <si>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</si>
  <si>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</si>
  <si>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</si>
  <si>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</si>
  <si>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</si>
  <si>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</si>
  <si>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</si>
  <si>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</si>
  <si>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</si>
  <si>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</si>
  <si>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</si>
  <si>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</si>
  <si>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</si>
  <si>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</si>
  <si>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</si>
  <si>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</si>
  <si>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</si>
  <si>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</si>
  <si>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</si>
  <si>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</si>
  <si>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</si>
  <si>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</si>
  <si>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</si>
  <si>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</si>
  <si>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</si>
  <si>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</si>
  <si>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</si>
  <si>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</si>
  <si>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</si>
  <si>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</si>
  <si>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</si>
  <si>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</si>
  <si>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</si>
  <si>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</si>
  <si>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</si>
  <si>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</si>
  <si>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</si>
  <si>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</si>
  <si>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</si>
  <si>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</si>
  <si>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</si>
  <si>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</si>
  <si>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</si>
  <si>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</si>
  <si>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</si>
  <si>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</si>
  <si>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</si>
  <si>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</si>
  <si>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</si>
  <si>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</si>
  <si>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</si>
  <si>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</si>
  <si>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</si>
  <si>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</si>
  <si>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</si>
  <si>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</si>
  <si>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</si>
  <si>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</si>
  <si>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</si>
  <si>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</si>
  <si>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</si>
  <si>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</si>
  <si>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</si>
  <si>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</si>
  <si>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</si>
  <si>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</si>
  <si>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</si>
  <si>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</si>
  <si>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</si>
  <si>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</si>
  <si>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</si>
  <si>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</si>
  <si>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</si>
  <si>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</si>
  <si>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</si>
  <si>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</si>
  <si>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</si>
  <si>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</si>
  <si>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</si>
  <si>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</si>
  <si>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</si>
  <si>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</si>
  <si>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</si>
  <si>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</si>
  <si>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</si>
  <si>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</si>
  <si>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</si>
  <si>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</si>
  <si>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</si>
  <si>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</si>
  <si>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</si>
  <si>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</si>
  <si>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</si>
  <si>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</si>
  <si>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</si>
  <si>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</si>
  <si>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</si>
  <si>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</si>
  <si>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</si>
  <si>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</si>
  <si>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</si>
  <si>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</si>
  <si>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</si>
  <si>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</si>
  <si>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</si>
  <si>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</si>
  <si>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</si>
  <si>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</si>
  <si>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</si>
  <si>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</si>
  <si>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</si>
  <si>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</si>
  <si>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</si>
  <si>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</si>
  <si>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</si>
  <si>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</si>
  <si>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</si>
  <si>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</si>
  <si>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</si>
  <si>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</si>
  <si>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</si>
  <si>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</si>
  <si>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</si>
  <si>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</si>
  <si>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</si>
  <si>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</si>
  <si>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</si>
  <si>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</si>
  <si>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</si>
  <si>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</si>
  <si>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</si>
  <si>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</si>
  <si>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</si>
  <si>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</si>
  <si>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</si>
  <si>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</si>
  <si>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</si>
  <si>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</si>
  <si>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</si>
  <si>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</si>
  <si>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</si>
  <si>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</si>
  <si>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</si>
  <si>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</si>
  <si>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</si>
  <si>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</si>
  <si>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</si>
  <si>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</si>
  <si>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</si>
  <si>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</si>
  <si>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</si>
  <si>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</si>
  <si>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</si>
  <si>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</si>
  <si>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</si>
  <si>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</si>
  <si>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</si>
  <si>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</si>
  <si>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</si>
  <si>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</si>
  <si>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</si>
  <si>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</si>
  <si>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</si>
  <si>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</si>
  <si>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</si>
  <si>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</si>
  <si>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</si>
  <si>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</si>
  <si>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</si>
  <si>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</si>
  <si>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</si>
  <si>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</si>
  <si>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</si>
  <si>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</si>
  <si>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</si>
  <si>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</si>
  <si>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</si>
  <si>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</si>
  <si>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</si>
  <si>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</si>
  <si>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</si>
  <si>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</si>
  <si>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</si>
  <si>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</si>
  <si>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</si>
  <si>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</si>
  <si>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</si>
  <si>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</si>
  <si>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</si>
  <si>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</si>
  <si>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</si>
  <si>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</si>
  <si>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</si>
  <si>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</si>
  <si>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</si>
  <si>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</si>
  <si>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</si>
  <si>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</si>
  <si>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</si>
  <si>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</si>
  <si>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</si>
  <si>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</si>
  <si>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</si>
  <si>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</si>
  <si>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</si>
  <si>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</si>
  <si>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</si>
  <si>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</si>
  <si>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</si>
  <si>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</si>
  <si>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</si>
  <si>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</si>
  <si>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</si>
  <si>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</si>
  <si>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</si>
  <si>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</si>
  <si>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</si>
  <si>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</si>
  <si>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</si>
  <si>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</si>
  <si>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</si>
  <si>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</si>
  <si>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</si>
  <si>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</si>
  <si>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</si>
  <si>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</si>
  <si>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</si>
  <si>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</si>
  <si>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</si>
  <si>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</si>
  <si>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</si>
  <si>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</si>
  <si>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</si>
  <si>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</si>
  <si>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</si>
  <si>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</si>
  <si>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</si>
  <si>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</si>
  <si>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</si>
  <si>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</si>
  <si>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</si>
  <si>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</si>
  <si>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</si>
  <si>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</si>
  <si>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</si>
  <si>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</si>
  <si>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</si>
  <si>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</si>
  <si>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</si>
  <si>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</si>
  <si>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</si>
  <si>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</si>
  <si>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</si>
  <si>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</si>
  <si>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</si>
  <si>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</si>
  <si>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</si>
  <si>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</si>
  <si>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</si>
  <si>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</si>
  <si>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</si>
  <si>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</si>
  <si>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</si>
  <si>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</si>
  <si>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</si>
  <si>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</si>
  <si>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</si>
  <si>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</si>
  <si>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</si>
  <si>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</si>
  <si>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</si>
  <si>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</si>
  <si>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</si>
  <si>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</si>
  <si>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</si>
  <si>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</si>
  <si>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</si>
  <si>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</si>
  <si>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</si>
  <si>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</si>
  <si>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</si>
  <si>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</si>
  <si>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</si>
  <si>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</si>
  <si>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</si>
  <si>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</si>
  <si>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</si>
  <si>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</si>
  <si>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</si>
  <si>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</si>
  <si>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</si>
  <si>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</si>
  <si>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</si>
  <si>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</si>
  <si>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</si>
  <si>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</si>
  <si>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</si>
  <si>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</si>
  <si>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</si>
  <si>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</si>
  <si>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</si>
  <si>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</si>
  <si>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</si>
  <si>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</si>
  <si>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</si>
  <si>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</si>
  <si>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</si>
  <si>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</si>
  <si>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</si>
  <si>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</si>
  <si>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</si>
  <si>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</si>
  <si>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</si>
  <si>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</si>
  <si>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</si>
  <si>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</si>
  <si>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</si>
  <si>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</si>
  <si>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</si>
  <si>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</si>
  <si>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</si>
  <si>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</si>
  <si>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</si>
  <si>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</si>
  <si>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</si>
  <si>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</si>
  <si>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</si>
  <si>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</si>
  <si>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</si>
  <si>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</si>
  <si>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</si>
  <si>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</si>
  <si>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</si>
  <si>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</si>
  <si>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</si>
  <si>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</si>
  <si>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</si>
  <si>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</si>
  <si>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</si>
  <si>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</si>
  <si>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</si>
  <si>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</si>
  <si>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</si>
  <si>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</si>
  <si>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</si>
  <si>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</si>
  <si>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</si>
  <si>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</si>
  <si>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</si>
  <si>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</si>
  <si>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</si>
  <si>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</si>
  <si>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</si>
  <si>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</si>
  <si>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</si>
  <si>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</si>
  <si>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</si>
  <si>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</si>
  <si>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</si>
  <si>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</si>
  <si>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</si>
  <si>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</si>
  <si>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</si>
  <si>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</si>
  <si>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</si>
  <si>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</si>
  <si>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</si>
  <si>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</si>
  <si>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</si>
  <si>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</si>
  <si>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</si>
  <si>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</si>
  <si>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</si>
  <si>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</si>
  <si>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</si>
  <si>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</si>
  <si>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</si>
  <si>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</si>
  <si>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</si>
  <si>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</si>
  <si>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</si>
  <si>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</si>
  <si>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</si>
  <si>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</si>
  <si>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</si>
  <si>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</si>
  <si>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</si>
  <si>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</si>
  <si>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</si>
  <si>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</si>
  <si>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</si>
  <si>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</si>
  <si>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</si>
  <si>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</si>
  <si>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</si>
  <si>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</si>
  <si>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</si>
  <si>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</si>
  <si>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</si>
  <si>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</si>
  <si>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</si>
  <si>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</si>
  <si>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</si>
  <si>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</si>
  <si>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</si>
  <si>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</si>
  <si>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</si>
  <si>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</si>
  <si>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</si>
  <si>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</si>
  <si>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</si>
  <si>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</si>
  <si>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</si>
  <si>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</si>
  <si>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</si>
  <si>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</si>
  <si>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</si>
  <si>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</si>
  <si>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</si>
  <si>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</si>
  <si>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</si>
  <si>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</si>
  <si>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</si>
  <si>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</si>
  <si>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</si>
  <si>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</si>
  <si>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</si>
  <si>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</si>
  <si>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</si>
  <si>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</si>
  <si>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</si>
  <si>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</si>
  <si>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</si>
  <si>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</si>
  <si>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</si>
  <si>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</si>
  <si>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</si>
  <si>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</si>
  <si>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</si>
  <si>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</si>
  <si>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</si>
  <si>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</si>
  <si>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</si>
  <si>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</si>
  <si>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</si>
  <si>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</si>
  <si>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</si>
  <si>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</si>
  <si>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</si>
  <si>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</si>
  <si>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</si>
  <si>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</si>
  <si>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</si>
  <si>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</si>
  <si>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</si>
  <si>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</si>
  <si>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</si>
  <si>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</si>
  <si>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</si>
  <si>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</si>
  <si>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</si>
  <si>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</si>
  <si>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</si>
  <si>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</si>
  <si>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</si>
  <si>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</si>
  <si>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</si>
  <si>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</si>
  <si>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</si>
  <si>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</si>
  <si>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</si>
  <si>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</si>
  <si>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</si>
  <si>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</si>
  <si>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</si>
  <si>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</si>
  <si>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</si>
  <si>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</si>
  <si>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</si>
  <si>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</si>
  <si>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</si>
  <si>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</si>
  <si>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</si>
  <si>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</si>
  <si>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</si>
  <si>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</si>
  <si>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</si>
  <si>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</si>
  <si>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</si>
  <si>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</si>
  <si>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</si>
  <si>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</si>
  <si>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</si>
  <si>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</si>
  <si>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</si>
  <si>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</si>
  <si>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</si>
  <si>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</si>
  <si>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</si>
  <si>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</si>
  <si>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</si>
  <si>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</si>
  <si>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</si>
  <si>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</si>
  <si>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</si>
  <si>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</si>
  <si>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</si>
  <si>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</si>
  <si>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</si>
  <si>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</si>
  <si>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</si>
  <si>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</si>
  <si>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</si>
  <si>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</si>
  <si>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</si>
  <si>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</si>
  <si>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</si>
  <si>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</si>
  <si>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</si>
  <si>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</si>
  <si>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</si>
  <si>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</si>
  <si>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</si>
  <si>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</si>
  <si>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</si>
  <si>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</si>
  <si>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</si>
  <si>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</si>
  <si>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</si>
  <si>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</si>
  <si>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</si>
  <si>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</si>
  <si>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</si>
  <si>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</si>
  <si>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</si>
  <si>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</si>
  <si>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</si>
  <si>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</si>
  <si>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</si>
  <si>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</si>
  <si>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</si>
  <si>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</si>
  <si>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</si>
  <si>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</si>
  <si>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</si>
  <si>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</si>
  <si>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</si>
  <si>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</si>
  <si>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</si>
  <si>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</si>
  <si>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</si>
  <si>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</si>
  <si>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</si>
  <si>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</si>
  <si>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</si>
  <si>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</si>
  <si>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</si>
  <si>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</si>
  <si>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</si>
  <si>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</si>
  <si>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</si>
  <si>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</si>
  <si>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</si>
  <si>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</si>
  <si>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</si>
  <si>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</si>
  <si>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</si>
  <si>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</si>
  <si>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</si>
  <si>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</si>
  <si>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</si>
  <si>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</si>
  <si>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</si>
  <si>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</si>
  <si>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</si>
  <si>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</si>
  <si>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</si>
  <si>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</si>
  <si>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</si>
  <si>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</si>
  <si>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</si>
  <si>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</si>
  <si>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</si>
  <si>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</si>
  <si>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</si>
  <si>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</si>
  <si>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</si>
  <si>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</si>
  <si>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</si>
  <si>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</si>
  <si>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</si>
  <si>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</si>
  <si>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</si>
  <si>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</si>
  <si>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</si>
  <si>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</si>
  <si>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</si>
  <si>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</si>
  <si>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</si>
  <si>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</si>
  <si>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</si>
  <si>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</si>
  <si>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</si>
  <si>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</si>
  <si>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</si>
  <si>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</si>
  <si>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</si>
  <si>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</si>
  <si>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</si>
  <si>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</si>
  <si>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</si>
  <si>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</si>
  <si>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</si>
  <si>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</si>
  <si>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</si>
  <si>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</si>
  <si>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</si>
  <si>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</si>
  <si>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</si>
  <si>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</si>
  <si>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</si>
  <si>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</si>
  <si>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</si>
  <si>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</si>
  <si>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</si>
  <si>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</si>
  <si>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</si>
  <si>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</si>
  <si>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</si>
  <si>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</si>
  <si>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</si>
  <si>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</si>
  <si>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</si>
  <si>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</si>
  <si>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</si>
  <si>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</si>
  <si>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</si>
  <si>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</si>
  <si>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</si>
  <si>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</si>
  <si>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</si>
  <si>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</si>
  <si>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</si>
  <si>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</si>
  <si>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</si>
  <si>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</si>
  <si>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</si>
  <si>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</si>
  <si>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</si>
  <si>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</si>
  <si>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</si>
  <si>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</si>
  <si>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</si>
  <si>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</si>
  <si>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</si>
  <si>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</si>
  <si>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</si>
  <si>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</si>
  <si>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</si>
  <si>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</si>
  <si>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</si>
  <si>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</si>
  <si>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</si>
  <si>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</si>
  <si>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</si>
  <si>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</si>
  <si>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</si>
  <si>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</si>
  <si>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</si>
  <si>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</si>
  <si>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</si>
  <si>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</si>
  <si>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</si>
  <si>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</si>
  <si>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</si>
  <si>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</si>
  <si>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</si>
  <si>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</si>
  <si>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</si>
  <si>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</si>
  <si>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</si>
  <si>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</si>
  <si>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</si>
  <si>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</si>
  <si>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</si>
  <si>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</si>
  <si>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</si>
  <si>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</si>
  <si>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</si>
  <si>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</si>
  <si>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</si>
  <si>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</si>
  <si>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</si>
  <si>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</si>
  <si>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</si>
  <si>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</si>
  <si>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</si>
  <si>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</si>
  <si>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</si>
  <si>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</si>
  <si>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</si>
  <si>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</si>
  <si>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</si>
  <si>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</si>
  <si>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</si>
  <si>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</si>
  <si>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</si>
  <si>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</si>
  <si>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</si>
  <si>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</si>
  <si>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</si>
  <si>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</si>
  <si>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</si>
  <si>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</si>
  <si>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</si>
  <si>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</si>
  <si>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</si>
  <si>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</si>
  <si>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</si>
  <si>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</si>
  <si>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</si>
  <si>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</si>
  <si>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</si>
  <si>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</si>
  <si>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</si>
  <si>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</si>
  <si>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</si>
  <si>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</si>
  <si>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</si>
  <si>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</si>
  <si>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</si>
  <si>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</si>
  <si>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</si>
  <si>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</si>
  <si>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</si>
  <si>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</si>
  <si>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</si>
  <si>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</si>
  <si>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</si>
  <si>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</si>
  <si>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</si>
  <si>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</si>
  <si>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</si>
  <si>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</si>
  <si>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</si>
  <si>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</si>
  <si>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</si>
  <si>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</si>
  <si>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</si>
  <si>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</si>
  <si>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</si>
  <si>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</si>
  <si>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</si>
  <si>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</si>
  <si>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</si>
  <si>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</si>
  <si>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</si>
  <si>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</si>
  <si>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</si>
  <si>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</si>
  <si>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</si>
  <si>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</si>
  <si>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</si>
  <si>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</si>
  <si>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</si>
  <si>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</si>
  <si>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</si>
  <si>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</si>
  <si>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</si>
  <si>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</si>
  <si>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</si>
  <si>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</si>
  <si>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</si>
  <si>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</si>
  <si>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</si>
  <si>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</si>
  <si>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</si>
  <si>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</si>
  <si>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</si>
  <si>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</si>
  <si>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</si>
  <si>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</si>
  <si>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</si>
  <si>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</si>
  <si>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</si>
  <si>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</si>
  <si>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</si>
  <si>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</si>
  <si>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</si>
  <si>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</si>
  <si>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</si>
  <si>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</si>
  <si>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</si>
  <si>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</si>
  <si>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</si>
  <si>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</si>
  <si>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</si>
  <si>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</si>
  <si>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</si>
  <si>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</si>
  <si>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</si>
  <si>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</si>
  <si>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</si>
  <si>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</si>
  <si>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</si>
  <si>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</si>
  <si>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</si>
  <si>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</si>
  <si>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</si>
  <si>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</si>
  <si>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</si>
  <si>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</si>
  <si>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</si>
  <si>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</si>
  <si>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</si>
  <si>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</si>
  <si>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</si>
  <si>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</si>
  <si>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</si>
  <si>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</si>
  <si>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</si>
  <si>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</si>
  <si>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</si>
  <si>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</si>
  <si>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</si>
  <si>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</si>
  <si>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</si>
  <si>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</si>
  <si>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</si>
  <si>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</si>
  <si>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</si>
  <si>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</si>
  <si>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</si>
  <si>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</si>
  <si>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</si>
  <si>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</si>
  <si>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</si>
  <si>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</si>
  <si>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</si>
  <si>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</si>
  <si>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</si>
  <si>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</si>
  <si>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</si>
  <si>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</si>
  <si>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</si>
  <si>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</si>
  <si>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</si>
  <si>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</si>
  <si>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</si>
  <si>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</si>
  <si>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</si>
  <si>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</si>
  <si>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</si>
  <si>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</si>
  <si>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</si>
  <si>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</si>
  <si>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</si>
  <si>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</si>
  <si>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</si>
  <si>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</si>
  <si>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</si>
  <si>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</si>
  <si>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</si>
  <si>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</si>
  <si>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</si>
  <si>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</si>
  <si>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</si>
  <si>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</si>
  <si>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</si>
  <si>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</si>
  <si>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</si>
  <si>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</si>
  <si>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</si>
  <si>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</si>
  <si>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</si>
  <si>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</si>
  <si>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</si>
  <si>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</si>
  <si>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</si>
  <si>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</si>
  <si>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</si>
  <si>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</si>
  <si>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</si>
  <si>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</si>
  <si>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</si>
  <si>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</si>
  <si>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</si>
  <si>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</si>
  <si>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</si>
  <si>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</si>
  <si>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</si>
  <si>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</si>
  <si>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</si>
  <si>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</si>
  <si>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</si>
  <si>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</si>
  <si>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</si>
  <si>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</si>
  <si>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</si>
  <si>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</si>
  <si>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</si>
  <si>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</si>
  <si>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</si>
  <si>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</si>
  <si>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</si>
  <si>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</si>
  <si>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</si>
  <si>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</si>
  <si>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</si>
  <si>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</si>
  <si>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</si>
  <si>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</si>
  <si>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</si>
  <si>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</si>
  <si>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</si>
  <si>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</si>
  <si>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</si>
  <si>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</si>
  <si>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</si>
  <si>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</si>
  <si>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</si>
  <si>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</si>
  <si>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</si>
  <si>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</si>
  <si>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</si>
  <si>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</si>
  <si>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</si>
  <si>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</si>
  <si>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</si>
  <si>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</si>
  <si>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</si>
  <si>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</si>
  <si>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</si>
  <si>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</si>
  <si>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</si>
  <si>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</si>
  <si>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</si>
  <si>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</si>
  <si>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</si>
  <si>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</si>
  <si>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</si>
  <si>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</si>
  <si>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</si>
  <si>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</si>
  <si>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</si>
  <si>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</si>
  <si>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</si>
  <si>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</si>
  <si>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</si>
  <si>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</si>
  <si>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</si>
  <si>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</si>
  <si>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</si>
  <si>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</si>
  <si>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</si>
  <si>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</si>
  <si>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</si>
  <si>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</si>
  <si>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</si>
  <si>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</si>
  <si>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</si>
  <si>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</si>
  <si>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</si>
  <si>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</si>
  <si>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</si>
  <si>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</si>
  <si>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</si>
  <si>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</si>
  <si>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</si>
  <si>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</si>
  <si>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</si>
  <si>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</si>
  <si>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</si>
  <si>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</si>
  <si>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</si>
  <si>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</si>
  <si>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</si>
  <si>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</si>
  <si>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</si>
  <si>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</si>
  <si>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</si>
  <si>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</si>
  <si>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</si>
  <si>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</si>
  <si>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</si>
  <si>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</si>
  <si>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</si>
  <si>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</si>
  <si>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</si>
  <si>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</si>
  <si>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</si>
  <si>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</si>
  <si>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</si>
  <si>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</si>
  <si>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</si>
  <si>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</si>
  <si>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</si>
  <si>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</si>
  <si>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</si>
  <si>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</si>
  <si>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</si>
  <si>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</si>
  <si>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</si>
  <si>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</si>
  <si>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</si>
  <si>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</si>
  <si>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</si>
  <si>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</si>
  <si>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</si>
  <si>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</si>
  <si>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</si>
  <si>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</si>
  <si>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</si>
  <si>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</si>
  <si>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</si>
  <si>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</si>
  <si>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</si>
  <si>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</si>
  <si>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</si>
  <si>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</si>
  <si>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</si>
  <si>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</si>
  <si>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</si>
  <si>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</si>
  <si>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</si>
  <si>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</si>
  <si>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</si>
  <si>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</si>
  <si>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</si>
  <si>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</si>
  <si>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</si>
  <si>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</si>
  <si>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</si>
  <si>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</si>
  <si>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</si>
  <si>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</si>
  <si>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</si>
  <si>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</si>
  <si>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</si>
  <si>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</si>
  <si>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</si>
  <si>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</si>
  <si>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</si>
  <si>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</si>
  <si>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</si>
  <si>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</si>
  <si>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</si>
  <si>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</si>
  <si>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</si>
  <si>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</si>
  <si>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</si>
  <si>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</si>
  <si>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</si>
  <si>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</si>
  <si>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</si>
  <si>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</si>
  <si>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</si>
  <si>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</si>
  <si>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</si>
  <si>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</si>
  <si>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</si>
  <si>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</si>
  <si>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</si>
  <si>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</si>
  <si>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</si>
  <si>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</si>
  <si>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</si>
  <si>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</si>
  <si>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</si>
  <si>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</si>
  <si>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</si>
  <si>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</si>
  <si>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</si>
  <si>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</si>
  <si>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</si>
  <si>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</si>
  <si>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</si>
  <si>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</si>
  <si>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</si>
  <si>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</si>
  <si>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</si>
  <si>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</si>
  <si>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</si>
  <si>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</si>
  <si>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</si>
  <si>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</si>
  <si>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</si>
  <si>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</si>
  <si>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</si>
  <si>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</si>
  <si>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</si>
  <si>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</si>
  <si>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</si>
  <si>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</si>
  <si>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</si>
  <si>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</si>
  <si>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</si>
  <si>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</si>
  <si>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</si>
  <si>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</si>
  <si>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</si>
  <si>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</si>
  <si>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</si>
  <si>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</si>
  <si>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</si>
  <si>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</si>
  <si>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</si>
  <si>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</si>
  <si>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</si>
  <si>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</si>
  <si>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</si>
  <si>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</si>
  <si>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</si>
  <si>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</si>
  <si>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</si>
  <si>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</si>
  <si>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</si>
  <si>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</si>
  <si>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</si>
  <si>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</si>
  <si>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</si>
  <si>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</si>
  <si>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</si>
  <si>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</si>
  <si>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</si>
  <si>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</si>
  <si>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</si>
  <si>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</si>
  <si>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</si>
  <si>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</si>
  <si>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</si>
  <si>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</si>
  <si>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</si>
  <si>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</si>
  <si>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</si>
  <si>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</si>
  <si>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</si>
  <si>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</si>
  <si>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</si>
  <si>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</si>
  <si>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</si>
  <si>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</si>
  <si>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</si>
  <si>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</si>
  <si>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</si>
  <si>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</si>
  <si>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</si>
  <si>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</si>
  <si>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</si>
  <si>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</si>
  <si>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</si>
  <si>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</si>
  <si>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</si>
  <si>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</si>
  <si>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</si>
  <si>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</si>
  <si>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</si>
  <si>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</si>
  <si>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</si>
  <si>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</si>
  <si>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</si>
  <si>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</si>
  <si>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</si>
  <si>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</si>
  <si>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</si>
  <si>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</si>
  <si>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</si>
  <si>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</si>
  <si>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</si>
  <si>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</si>
  <si>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</si>
  <si>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</si>
  <si>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</si>
  <si>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</si>
  <si>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</si>
  <si>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</si>
  <si>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</si>
  <si>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</si>
  <si>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</si>
  <si>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</si>
  <si>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</si>
  <si>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</si>
  <si>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</si>
  <si>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</si>
  <si>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</si>
  <si>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</si>
  <si>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</si>
  <si>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</si>
  <si>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</si>
  <si>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</si>
  <si>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</si>
  <si>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</si>
  <si>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</si>
  <si>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</si>
  <si>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</si>
  <si>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</si>
  <si>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</si>
  <si>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</si>
  <si>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</si>
  <si>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</si>
  <si>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</si>
  <si>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</si>
  <si>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</si>
  <si>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</si>
  <si>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</si>
  <si>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</si>
  <si>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</si>
  <si>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</si>
  <si>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</si>
  <si>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</si>
  <si>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</si>
  <si>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</si>
  <si>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</si>
  <si>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</si>
  <si>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</si>
  <si>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</si>
  <si>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</si>
  <si>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</si>
  <si>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</si>
  <si>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</si>
  <si>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</si>
  <si>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</si>
  <si>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</si>
  <si>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</si>
  <si>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</si>
  <si>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</si>
  <si>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</si>
  <si>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</si>
  <si>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</si>
  <si>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</si>
  <si>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</si>
  <si>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</si>
  <si>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</si>
  <si>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</si>
  <si>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</si>
  <si>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</si>
  <si>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</si>
  <si>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</si>
  <si>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</si>
  <si>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</si>
  <si>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</si>
  <si>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</si>
  <si>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</si>
  <si>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</si>
  <si>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</si>
  <si>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</si>
  <si>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</si>
  <si>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</si>
  <si>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</si>
  <si>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</si>
  <si>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</si>
  <si>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</si>
  <si>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</si>
  <si>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</si>
  <si>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</si>
  <si>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</si>
  <si>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</si>
  <si>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</si>
  <si>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</si>
  <si>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</si>
  <si>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</si>
  <si>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</si>
  <si>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</si>
  <si>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</si>
  <si>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</si>
  <si>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</si>
  <si>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</si>
  <si>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</si>
  <si>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</si>
  <si>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</si>
  <si>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</si>
  <si>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</si>
  <si>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</si>
  <si>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</si>
  <si>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</si>
  <si>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</si>
  <si>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</si>
  <si>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</si>
  <si>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</si>
  <si>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</si>
  <si>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</si>
  <si>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</si>
  <si>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</si>
  <si>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</si>
  <si>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</si>
  <si>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</si>
  <si>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</si>
  <si>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</si>
  <si>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</si>
  <si>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</si>
  <si>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</si>
  <si>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</si>
  <si>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</si>
  <si>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</si>
  <si>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</si>
  <si>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</si>
  <si>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</si>
  <si>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</si>
  <si>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</si>
  <si>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</si>
  <si>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</si>
  <si>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</si>
  <si>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</si>
  <si>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</si>
  <si>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</si>
  <si>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</si>
  <si>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</si>
  <si>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</si>
  <si>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</si>
  <si>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</si>
  <si>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</si>
  <si>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</si>
  <si>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</si>
  <si>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</si>
  <si>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</si>
  <si>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</si>
  <si>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</si>
  <si>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</si>
  <si>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</si>
  <si>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</si>
  <si>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</si>
  <si>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</si>
  <si>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</si>
  <si>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</si>
  <si>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</si>
  <si>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</si>
  <si>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</si>
  <si>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</si>
  <si>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</si>
  <si>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</si>
  <si>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</si>
  <si>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</si>
  <si>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</si>
  <si>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</si>
  <si>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</si>
  <si>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</si>
  <si>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</si>
  <si>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</si>
  <si>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</si>
  <si>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</si>
  <si>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</si>
  <si>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</si>
  <si>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</si>
  <si>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</si>
  <si>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</si>
  <si>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</si>
  <si>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</si>
  <si>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</si>
  <si>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</si>
  <si>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</si>
  <si>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</si>
  <si>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</si>
  <si>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</si>
  <si>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</si>
  <si>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</si>
  <si>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</si>
  <si>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</si>
  <si>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</si>
  <si>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</si>
  <si>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</si>
  <si>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</si>
  <si>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</si>
  <si>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</si>
  <si>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</si>
  <si>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</si>
  <si>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</si>
  <si>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</si>
  <si>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</si>
  <si>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</si>
  <si>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</si>
  <si>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</si>
  <si>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</si>
  <si>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</si>
  <si>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</si>
  <si>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</si>
  <si>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</si>
  <si>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</si>
  <si>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</si>
  <si>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</si>
  <si>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</si>
  <si>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</si>
  <si>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</si>
  <si>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</si>
  <si>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</si>
  <si>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</si>
  <si>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</si>
  <si>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</si>
  <si>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</si>
  <si>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</si>
  <si>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</si>
  <si>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</si>
  <si>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</si>
  <si>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</si>
  <si>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</si>
  <si>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</si>
  <si>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</si>
  <si>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</si>
  <si>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</si>
  <si>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</si>
  <si>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</si>
  <si>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</si>
  <si>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</si>
  <si>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</si>
  <si>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</si>
  <si>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</si>
  <si>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</si>
  <si>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</si>
  <si>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</si>
  <si>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</si>
  <si>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</si>
  <si>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</si>
  <si>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</si>
  <si>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</si>
  <si>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</si>
  <si>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</si>
  <si>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</si>
  <si>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</si>
  <si>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</si>
  <si>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</si>
  <si>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</si>
  <si>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</si>
  <si>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</si>
  <si>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</si>
  <si>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</si>
  <si>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</si>
  <si>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</si>
  <si>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</si>
  <si>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</si>
  <si>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</si>
  <si>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</si>
  <si>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</si>
  <si>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</si>
  <si>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</si>
  <si>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</si>
  <si>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</si>
  <si>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</si>
  <si>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</si>
  <si>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</si>
  <si>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</si>
  <si>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</si>
  <si>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</si>
  <si>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</si>
  <si>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</si>
  <si>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</si>
  <si>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</si>
  <si>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</si>
  <si>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</si>
  <si>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</si>
  <si>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</si>
  <si>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</si>
  <si>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</si>
  <si>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</si>
  <si>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</si>
  <si>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</si>
  <si>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</si>
  <si>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</si>
  <si>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</si>
  <si>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</si>
  <si>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</si>
  <si>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</si>
  <si>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</si>
  <si>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</si>
  <si>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</si>
  <si>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</si>
  <si>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</si>
  <si>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</si>
  <si>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</si>
  <si>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</si>
  <si>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</si>
  <si>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</si>
  <si>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</si>
  <si>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</si>
  <si>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</si>
  <si>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</si>
  <si>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</si>
  <si>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</si>
  <si>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</si>
  <si>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</si>
  <si>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</si>
  <si>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</si>
  <si>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</si>
  <si>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</si>
  <si>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</si>
  <si>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</si>
  <si>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</si>
  <si>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</si>
  <si>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</si>
  <si>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</si>
  <si>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</si>
  <si>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</si>
  <si>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</si>
  <si>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</si>
  <si>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</si>
  <si>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</si>
  <si>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</si>
  <si>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</si>
  <si>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</si>
  <si>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</si>
  <si>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</si>
  <si>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</si>
  <si>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</si>
  <si>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</si>
  <si>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</si>
  <si>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</si>
  <si>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</si>
  <si>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</si>
  <si>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</si>
  <si>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</si>
  <si>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</si>
  <si>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</si>
  <si>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</si>
  <si>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</si>
  <si>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</si>
  <si>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</si>
  <si>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</si>
  <si>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</si>
  <si>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</si>
  <si>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</si>
  <si>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</si>
  <si>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</si>
  <si>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</si>
  <si>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</si>
  <si>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</si>
  <si>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</si>
  <si>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</si>
  <si>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</si>
  <si>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</si>
  <si>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</si>
  <si>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</si>
  <si>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</si>
  <si>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</si>
  <si>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</si>
  <si>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</si>
  <si>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</si>
  <si>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</si>
  <si>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</si>
  <si>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</si>
  <si>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</si>
  <si>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</si>
  <si>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</si>
  <si>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</si>
  <si>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</si>
  <si>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</si>
  <si>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</si>
  <si>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</si>
  <si>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</si>
  <si>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</si>
  <si>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</si>
  <si>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</si>
  <si>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</si>
  <si>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</si>
  <si>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</si>
  <si>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</si>
  <si>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</si>
  <si>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</si>
  <si>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</si>
  <si>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</si>
  <si>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</si>
  <si>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</si>
  <si>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</si>
  <si>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</si>
  <si>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</si>
  <si>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</si>
  <si>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</si>
  <si>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</si>
  <si>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</si>
  <si>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</si>
  <si>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</si>
  <si>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</si>
  <si>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</si>
  <si>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</si>
  <si>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</si>
  <si>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</si>
  <si>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</si>
  <si>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</si>
  <si>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</si>
  <si>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</si>
  <si>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</si>
  <si>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</si>
  <si>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</si>
  <si>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</si>
  <si>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</si>
  <si>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</si>
  <si>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</si>
  <si>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</si>
  <si>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</si>
  <si>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</si>
  <si>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</si>
  <si>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</si>
  <si>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</si>
  <si>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</si>
  <si>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</si>
  <si>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</si>
  <si>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</si>
  <si>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</si>
  <si>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</si>
  <si>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</si>
  <si>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</si>
  <si>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</si>
  <si>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</si>
  <si>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</si>
  <si>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</si>
  <si>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</si>
  <si>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</si>
  <si>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</si>
  <si>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</si>
  <si>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</si>
  <si>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</si>
  <si>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</si>
  <si>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</si>
  <si>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</si>
  <si>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</si>
  <si>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</si>
  <si>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</si>
  <si>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</si>
  <si>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</si>
  <si>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</si>
  <si>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</si>
  <si>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</si>
  <si>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</si>
  <si>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</si>
  <si>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</si>
  <si>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</si>
  <si>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</si>
  <si>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</si>
  <si>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</si>
  <si>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</si>
  <si>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</si>
  <si>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</si>
  <si>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</si>
  <si>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</si>
  <si>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</si>
  <si>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</si>
  <si>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</si>
  <si>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</si>
  <si>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</si>
  <si>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</si>
  <si>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</si>
  <si>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</si>
  <si>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</si>
  <si>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</si>
  <si>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</si>
  <si>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</si>
  <si>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</si>
  <si>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</si>
  <si>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</si>
  <si>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</si>
  <si>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</si>
  <si>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</si>
  <si>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</si>
  <si>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</si>
  <si>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</si>
  <si>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</si>
  <si>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</si>
  <si>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</si>
  <si>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</si>
  <si>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</si>
  <si>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</si>
  <si>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</si>
  <si>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</si>
  <si>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</si>
  <si>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</si>
  <si>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</si>
  <si>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</si>
  <si>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</si>
  <si>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</si>
  <si>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</si>
  <si>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</si>
  <si>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</si>
  <si>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</si>
  <si>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</si>
  <si>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</si>
  <si>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</si>
  <si>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</si>
  <si>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</si>
  <si>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</si>
  <si>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</si>
  <si>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</si>
  <si>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</si>
  <si>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</si>
  <si>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</si>
  <si>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</si>
  <si>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</si>
  <si>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</si>
  <si>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</si>
  <si>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</si>
  <si>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</si>
  <si>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</si>
  <si>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</si>
  <si>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</si>
  <si>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</si>
  <si>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</si>
  <si>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</si>
  <si>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</si>
  <si>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</si>
  <si>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</si>
  <si>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</si>
  <si>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</si>
  <si>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</si>
  <si>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</si>
  <si>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</si>
  <si>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</si>
  <si>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</si>
  <si>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</si>
  <si>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</si>
  <si>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</si>
  <si>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</si>
  <si>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</si>
  <si>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</si>
  <si>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</si>
  <si>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</si>
  <si>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</si>
  <si>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</si>
  <si>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</si>
  <si>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</si>
  <si>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</si>
  <si>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</si>
  <si>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</si>
  <si>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</si>
  <si>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</si>
  <si>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</si>
  <si>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</si>
  <si>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</si>
  <si>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</si>
  <si>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</si>
  <si>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</si>
  <si>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</si>
  <si>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</si>
  <si>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</si>
  <si>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</si>
  <si>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</si>
  <si>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</si>
  <si>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</si>
  <si>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</si>
  <si>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</si>
  <si>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</si>
  <si>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</si>
  <si>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</si>
  <si>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</si>
  <si>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</si>
  <si>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</si>
  <si>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</si>
  <si>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</si>
  <si>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</si>
  <si>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</si>
  <si>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</si>
  <si>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</si>
  <si>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</si>
  <si>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</si>
  <si>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</si>
  <si>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</si>
  <si>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</si>
  <si>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</si>
  <si>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</si>
  <si>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</si>
  <si>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</si>
  <si>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</si>
  <si>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</si>
  <si>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</si>
  <si>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</si>
  <si>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</si>
  <si>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</si>
  <si>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</si>
  <si>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</si>
  <si>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</si>
  <si>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</si>
  <si>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</si>
  <si>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</si>
  <si>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</si>
  <si>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</si>
  <si>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</si>
  <si>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</si>
  <si>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</si>
  <si>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</si>
  <si>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</si>
  <si>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</si>
  <si>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</si>
  <si>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</si>
  <si>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</si>
  <si>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</si>
  <si>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</si>
  <si>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</si>
  <si>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</si>
  <si>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</si>
  <si>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</si>
  <si>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</si>
  <si>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</si>
  <si>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</si>
  <si>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</si>
  <si>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</si>
  <si>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</si>
  <si>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</si>
  <si>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</si>
  <si>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</si>
  <si>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</si>
  <si>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</si>
  <si>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</si>
  <si>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</si>
  <si>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</si>
  <si>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</si>
  <si>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</si>
  <si>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</si>
  <si>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</si>
  <si>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</si>
  <si>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</si>
  <si>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</si>
  <si>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</si>
  <si>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</si>
  <si>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</si>
  <si>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</si>
  <si>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</si>
  <si>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</si>
  <si>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</si>
  <si>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</si>
  <si>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</si>
  <si>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</si>
  <si>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</si>
  <si>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</si>
  <si>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</si>
  <si>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</si>
  <si>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</si>
  <si>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</si>
  <si>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</si>
  <si>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</si>
  <si>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</si>
  <si>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</si>
  <si>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</si>
  <si>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</si>
  <si>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</si>
  <si>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</si>
  <si>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</si>
  <si>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</si>
  <si>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</si>
  <si>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</si>
  <si>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</si>
  <si>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</si>
  <si>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</si>
  <si>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</si>
  <si>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</si>
  <si>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</si>
  <si>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</si>
  <si>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</si>
  <si>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</si>
  <si>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</si>
  <si>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</si>
  <si>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</si>
  <si>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</si>
  <si>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</si>
  <si>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</si>
  <si>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</si>
  <si>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</si>
  <si>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</si>
  <si>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</si>
  <si>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</si>
  <si>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</si>
  <si>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</si>
  <si>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</si>
  <si>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</si>
  <si>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</si>
  <si>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</si>
  <si>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</si>
  <si>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</si>
  <si>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</si>
  <si>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</si>
  <si>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</si>
  <si>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</si>
  <si>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</si>
  <si>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</si>
  <si>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</si>
  <si>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</si>
  <si>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</si>
  <si>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</si>
  <si>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</si>
  <si>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</si>
  <si>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</si>
  <si>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</si>
  <si>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</si>
  <si>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</si>
  <si>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</si>
  <si>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</si>
  <si>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</si>
  <si>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</si>
  <si>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</si>
  <si>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</si>
  <si>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</si>
  <si>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</si>
  <si>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</si>
  <si>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</si>
  <si>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</si>
  <si>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</si>
  <si>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</si>
  <si>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</si>
  <si>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</si>
  <si>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</si>
  <si>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</si>
  <si>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</si>
  <si>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</si>
  <si>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</si>
  <si>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</si>
  <si>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</si>
  <si>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</si>
  <si>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</si>
  <si>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</si>
  <si>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</si>
  <si>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</si>
  <si>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</si>
  <si>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</si>
  <si>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</si>
  <si>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</si>
  <si>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</si>
  <si>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</si>
  <si>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</si>
  <si>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</si>
  <si>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</si>
  <si>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</si>
  <si>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</si>
  <si>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</si>
  <si>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</si>
  <si>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</si>
  <si>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</si>
  <si>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</si>
  <si>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</si>
  <si>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</si>
  <si>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</si>
  <si>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</si>
  <si>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</si>
  <si>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</si>
  <si>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</si>
  <si>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</si>
  <si>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</si>
  <si>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</si>
  <si>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</si>
  <si>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</si>
  <si>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</si>
  <si>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</si>
  <si>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</si>
  <si>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</si>
  <si>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</si>
  <si>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</si>
  <si>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</si>
  <si>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</si>
  <si>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</si>
  <si>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</si>
  <si>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</si>
  <si>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</si>
  <si>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</si>
  <si>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</si>
  <si>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</si>
  <si>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</si>
  <si>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</si>
  <si>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</si>
  <si>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</si>
  <si>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</si>
  <si>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</si>
  <si>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</si>
  <si>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</si>
  <si>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</si>
  <si>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</si>
  <si>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</si>
  <si>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</si>
  <si>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</si>
  <si>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</si>
  <si>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</si>
  <si>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</si>
  <si>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</si>
  <si>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</si>
  <si>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</si>
  <si>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</si>
  <si>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</si>
  <si>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</si>
  <si>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</si>
  <si>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</si>
  <si>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</si>
  <si>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</si>
  <si>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</si>
  <si>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</si>
  <si>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</si>
  <si>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</si>
  <si>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</si>
  <si>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</si>
  <si>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</si>
  <si>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</si>
  <si>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</si>
  <si>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</si>
  <si>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</si>
  <si>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</si>
  <si>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</si>
  <si>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</si>
  <si>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</si>
  <si>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</si>
  <si>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</si>
  <si>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</si>
  <si>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</si>
  <si>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</si>
  <si>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</si>
  <si>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</si>
  <si>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</si>
  <si>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</si>
  <si>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</si>
  <si>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</si>
  <si>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</si>
  <si>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</si>
  <si>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</si>
  <si>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</si>
  <si>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</si>
  <si>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</si>
  <si>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</si>
  <si>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</si>
  <si>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</si>
  <si>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</si>
  <si>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</si>
  <si>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</si>
  <si>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</si>
  <si>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</si>
  <si>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</si>
  <si>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</si>
  <si>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</si>
  <si>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</si>
  <si>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</si>
  <si>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</si>
  <si>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</si>
  <si>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</si>
  <si>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</si>
  <si>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</si>
  <si>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</si>
  <si>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</si>
  <si>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</si>
  <si>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</si>
  <si>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</si>
  <si>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</si>
  <si>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</si>
  <si>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</si>
  <si>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</si>
  <si>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</si>
  <si>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</si>
  <si>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</si>
  <si>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</si>
  <si>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</si>
  <si>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</si>
  <si>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</si>
  <si>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</si>
  <si>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</si>
  <si>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</si>
  <si>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</si>
  <si>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</si>
  <si>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</si>
  <si>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</si>
  <si>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</si>
  <si>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</si>
  <si>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</si>
  <si>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</si>
  <si>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</si>
  <si>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</si>
  <si>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</si>
  <si>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</si>
  <si>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</si>
  <si>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</si>
  <si>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</si>
  <si>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</si>
  <si>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</si>
  <si>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</si>
  <si>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</si>
  <si>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</si>
  <si>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</si>
  <si>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</si>
  <si>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</si>
  <si>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</si>
  <si>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</si>
  <si>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</si>
  <si>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</si>
  <si>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</si>
  <si>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</si>
  <si>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</si>
  <si>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</si>
  <si>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</si>
  <si>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</si>
  <si>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</si>
  <si>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</si>
  <si>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</si>
  <si>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</si>
  <si>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</si>
  <si>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</si>
  <si>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</si>
  <si>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</si>
  <si>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</si>
  <si>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</si>
  <si>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</si>
  <si>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</si>
  <si>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</si>
  <si>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</si>
  <si>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</si>
  <si>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</si>
  <si>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</si>
  <si>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</si>
  <si>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</si>
  <si>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</si>
  <si>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</si>
  <si>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</si>
  <si>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</si>
  <si>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</si>
  <si>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</si>
  <si>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</si>
  <si>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</si>
  <si>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</si>
  <si>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</si>
  <si>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</si>
  <si>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</si>
  <si>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</si>
  <si>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</si>
  <si>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</si>
  <si>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</si>
  <si>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</si>
  <si>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</si>
  <si>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</si>
  <si>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</si>
  <si>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</si>
  <si>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</si>
  <si>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</si>
  <si>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</si>
  <si>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</si>
  <si>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</si>
  <si>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</si>
  <si>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</si>
  <si>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</si>
  <si>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</si>
  <si>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</si>
  <si>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</si>
  <si>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</si>
  <si>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</si>
  <si>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</si>
  <si>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</si>
  <si>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</si>
  <si>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</si>
  <si>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</si>
  <si>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</si>
  <si>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</si>
  <si>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</si>
  <si>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</si>
  <si>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</si>
  <si>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</si>
  <si>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</si>
  <si>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</si>
  <si>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</si>
  <si>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</si>
  <si>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</si>
  <si>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</si>
  <si>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</si>
  <si>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</si>
  <si>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</si>
  <si>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</si>
  <si>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</si>
  <si>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</si>
  <si>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</si>
  <si>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</si>
  <si>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</si>
  <si>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</si>
  <si>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</si>
  <si>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</si>
  <si>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</si>
  <si>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</si>
  <si>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</si>
  <si>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</si>
  <si>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</si>
  <si>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</si>
  <si>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</si>
  <si>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</si>
  <si>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</si>
  <si>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</si>
  <si>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</si>
  <si>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</si>
  <si>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</si>
  <si>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</si>
  <si>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</si>
  <si>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</si>
  <si>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</si>
  <si>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</si>
  <si>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</si>
  <si>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</si>
  <si>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</si>
  <si>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</si>
  <si>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</si>
  <si>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</si>
  <si>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</si>
  <si>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</si>
  <si>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</si>
  <si>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</si>
  <si>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</si>
  <si>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</si>
  <si>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</si>
  <si>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</si>
  <si>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</si>
  <si>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</si>
  <si>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</si>
  <si>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</si>
  <si>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</si>
  <si>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</si>
  <si>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</si>
  <si>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</si>
  <si>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</si>
  <si>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</si>
  <si>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</si>
  <si>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</si>
  <si>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</si>
  <si>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</si>
  <si>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</si>
  <si>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</si>
  <si>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</si>
  <si>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</si>
  <si>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</si>
  <si>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</si>
  <si>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</si>
  <si>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</si>
  <si>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</si>
  <si>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</si>
  <si>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</si>
  <si>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</si>
  <si>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</si>
  <si>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</si>
  <si>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</si>
  <si>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</si>
  <si>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</si>
  <si>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</si>
  <si>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</si>
  <si>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</si>
  <si>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</si>
  <si>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</si>
  <si>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</si>
  <si>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</si>
  <si>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</si>
  <si>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</si>
  <si>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</si>
  <si>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</si>
  <si>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</si>
  <si>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</si>
  <si>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</si>
  <si>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</si>
  <si>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</si>
  <si>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</si>
  <si>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</si>
  <si>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</si>
  <si>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</si>
  <si>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</si>
  <si>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</si>
  <si>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</si>
  <si>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</si>
  <si>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</si>
  <si>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</si>
  <si>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</si>
  <si>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</si>
  <si>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</si>
  <si>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</si>
  <si>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</si>
  <si>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</si>
  <si>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</si>
  <si>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</si>
  <si>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</si>
  <si>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</si>
  <si>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</si>
  <si>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</si>
  <si>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</si>
  <si>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</si>
  <si>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</si>
  <si>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</si>
  <si>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</si>
  <si>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</si>
  <si>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</si>
  <si>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</si>
  <si>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</si>
  <si>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</si>
  <si>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</si>
  <si>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</si>
  <si>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</si>
  <si>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</si>
  <si>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</si>
  <si>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</si>
  <si>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</si>
  <si>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</si>
  <si>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</si>
  <si>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</si>
  <si>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</si>
  <si>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</si>
  <si>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</si>
  <si>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</si>
  <si>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</si>
  <si>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</si>
  <si>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</si>
  <si>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</si>
  <si>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</si>
  <si>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</si>
  <si>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</si>
  <si>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</si>
  <si>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</si>
  <si>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</si>
  <si>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</si>
  <si>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</si>
  <si>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</si>
  <si>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</si>
  <si>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</si>
  <si>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</si>
  <si>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</si>
  <si>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</si>
  <si>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</si>
  <si>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</si>
  <si>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</si>
  <si>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</si>
  <si>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</si>
  <si>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</si>
  <si>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</si>
  <si>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</si>
  <si>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</si>
  <si>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</si>
  <si>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</si>
  <si>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</si>
  <si>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</si>
  <si>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</si>
  <si>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</si>
  <si>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</si>
  <si>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</si>
  <si>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</si>
  <si>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</si>
  <si>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</si>
  <si>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</si>
  <si>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</si>
  <si>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</si>
  <si>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</si>
  <si>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</si>
  <si>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</si>
  <si>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</si>
  <si>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</si>
  <si>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</si>
  <si>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</si>
  <si>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</si>
  <si>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</si>
  <si>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</si>
  <si>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</si>
  <si>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</si>
  <si>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</si>
  <si>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</si>
  <si>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</si>
  <si>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</si>
  <si>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</si>
  <si>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</si>
  <si>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</si>
  <si>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</si>
  <si>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</si>
  <si>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</si>
  <si>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</si>
  <si>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</si>
  <si>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</si>
  <si>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</si>
  <si>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</si>
  <si>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</si>
  <si>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</si>
  <si>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</si>
  <si>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</si>
  <si>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</si>
  <si>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</si>
  <si>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</si>
  <si>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</si>
  <si>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</si>
  <si>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</si>
  <si>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</si>
  <si>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</si>
  <si>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</si>
  <si>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</si>
  <si>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</si>
  <si>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</si>
  <si>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</si>
  <si>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</si>
  <si>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</si>
  <si>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</si>
  <si>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</si>
  <si>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</si>
  <si>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</si>
  <si>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</si>
  <si>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</si>
  <si>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</si>
  <si>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</si>
  <si>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</si>
  <si>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</si>
  <si>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</si>
  <si>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</si>
  <si>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</si>
  <si>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</si>
  <si>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</si>
  <si>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</si>
  <si>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</si>
  <si>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</si>
  <si>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</si>
  <si>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</si>
  <si>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</si>
  <si>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</si>
  <si>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</si>
  <si>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</si>
  <si>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</si>
  <si>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</si>
  <si>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</si>
  <si>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</si>
  <si>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</si>
  <si>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</si>
  <si>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</si>
  <si>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</si>
  <si>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</si>
  <si>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</si>
  <si>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</si>
  <si>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</si>
  <si>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</si>
  <si>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</si>
  <si>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</si>
  <si>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</si>
  <si>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</si>
  <si>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</si>
  <si>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</si>
  <si>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</si>
  <si>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</si>
  <si>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</si>
  <si>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</si>
  <si>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</si>
  <si>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</si>
  <si>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</si>
  <si>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</si>
  <si>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</si>
  <si>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</si>
  <si>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</si>
  <si>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</si>
  <si>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</si>
  <si>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</si>
  <si>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</si>
  <si>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</si>
  <si>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</si>
  <si>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</si>
  <si>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</si>
  <si>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</si>
  <si>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</si>
  <si>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</si>
  <si>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</si>
  <si>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</si>
  <si>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</si>
  <si>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</si>
  <si>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</si>
  <si>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</si>
  <si>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</si>
  <si>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</si>
  <si>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</si>
  <si>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</si>
  <si>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</si>
  <si>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</si>
  <si>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</si>
  <si>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</si>
  <si>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</si>
  <si>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</si>
  <si>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</si>
  <si>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</si>
  <si>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</si>
  <si>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</si>
  <si>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</si>
  <si>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</si>
  <si>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</si>
  <si>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</si>
  <si>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</si>
  <si>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</si>
  <si>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</si>
  <si>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</si>
  <si>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</si>
  <si>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</si>
  <si>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</si>
  <si>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</si>
  <si>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</si>
  <si>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</si>
  <si>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</si>
  <si>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</si>
  <si>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</si>
  <si>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</si>
  <si>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</si>
  <si>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</si>
  <si>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</si>
  <si>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</si>
  <si>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</si>
  <si>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</si>
  <si>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</si>
  <si>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</si>
  <si>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</si>
  <si>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</si>
  <si>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</si>
  <si>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</si>
  <si>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</si>
  <si>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</si>
  <si>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</si>
  <si>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</si>
  <si>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</si>
  <si>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</si>
  <si>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</si>
  <si>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</si>
  <si>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</si>
  <si>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</si>
  <si>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</si>
  <si>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</si>
  <si>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</si>
  <si>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</si>
  <si>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</si>
  <si>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</si>
  <si>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</si>
  <si>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</si>
  <si>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</si>
  <si>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</si>
  <si>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</si>
  <si>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</si>
  <si>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</si>
  <si>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</si>
  <si>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</si>
  <si>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</si>
  <si>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</si>
  <si>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</si>
  <si>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</si>
  <si>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</si>
  <si>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</si>
  <si>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</si>
  <si>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</si>
  <si>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</si>
  <si>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</si>
  <si>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</si>
  <si>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</si>
  <si>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</si>
  <si>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</si>
  <si>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</si>
  <si>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</si>
  <si>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</si>
  <si>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</si>
  <si>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</si>
  <si>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</si>
  <si>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</si>
  <si>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</si>
  <si>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</si>
  <si>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</si>
  <si>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</si>
  <si>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</si>
  <si>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</si>
  <si>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</si>
  <si>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</si>
  <si>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</si>
  <si>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</si>
  <si>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</si>
  <si>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</si>
  <si>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</si>
  <si>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</si>
  <si>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</si>
  <si>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</si>
  <si>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</si>
  <si>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</si>
  <si>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</si>
  <si>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</si>
  <si>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</si>
  <si>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</si>
  <si>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</si>
  <si>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</si>
  <si>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</si>
  <si>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</si>
  <si>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</si>
  <si>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</si>
  <si>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</si>
  <si>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</si>
  <si>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</si>
  <si>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</si>
  <si>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</si>
  <si>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</si>
  <si>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</si>
  <si>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</si>
  <si>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</si>
  <si>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</si>
  <si>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</si>
  <si>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</si>
  <si>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</si>
  <si>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</si>
  <si>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</si>
  <si>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</si>
  <si>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</si>
  <si>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</si>
  <si>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</si>
  <si>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</si>
  <si>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</si>
  <si>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</si>
  <si>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</si>
  <si>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</si>
  <si>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</si>
  <si>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</si>
  <si>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</si>
  <si>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</si>
  <si>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</si>
  <si>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</si>
  <si>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</si>
  <si>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</si>
  <si>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</si>
  <si>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</si>
  <si>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</si>
  <si>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</si>
  <si>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</si>
  <si>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</si>
  <si>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</si>
  <si>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</si>
  <si>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</si>
  <si>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</si>
  <si>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</si>
  <si>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</si>
  <si>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</si>
  <si>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</si>
  <si>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</si>
  <si>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</si>
  <si>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</si>
  <si>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</si>
  <si>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</si>
  <si>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</si>
  <si>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</si>
  <si>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</si>
  <si>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</si>
  <si>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</si>
  <si>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</si>
  <si>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</si>
  <si>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</si>
  <si>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</si>
  <si>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</si>
  <si>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</si>
  <si>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</si>
  <si>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</si>
  <si>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</si>
  <si>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</si>
  <si>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</si>
  <si>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</si>
  <si>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</si>
  <si>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</si>
  <si>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</si>
  <si>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</si>
  <si>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</si>
  <si>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</si>
  <si>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</si>
  <si>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</si>
  <si>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</si>
  <si>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</si>
  <si>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</si>
  <si>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</si>
  <si>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</si>
  <si>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</si>
  <si>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</si>
  <si>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</si>
  <si>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</si>
  <si>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</si>
  <si>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</si>
  <si>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</si>
  <si>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</si>
  <si>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</si>
  <si>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</si>
  <si>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</si>
  <si>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</si>
  <si>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</si>
  <si>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</si>
  <si>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</si>
  <si>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</si>
  <si>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</si>
  <si>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</si>
  <si>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</si>
  <si>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</si>
  <si>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</si>
  <si>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</si>
  <si>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</si>
  <si>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</si>
  <si>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</si>
  <si>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</si>
  <si>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</si>
  <si>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</si>
  <si>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</si>
  <si>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</si>
  <si>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</si>
  <si>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</si>
  <si>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</si>
  <si>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</si>
  <si>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</si>
  <si>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</si>
  <si>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</si>
  <si>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</si>
  <si>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</si>
  <si>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</si>
  <si>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</si>
  <si>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</si>
  <si>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</si>
  <si>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</si>
  <si>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</si>
  <si>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</si>
  <si>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</si>
  <si>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</si>
  <si>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</si>
  <si>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</si>
  <si>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</si>
  <si>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</si>
  <si>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</si>
  <si>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</si>
  <si>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</si>
  <si>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</si>
  <si>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</si>
  <si>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</si>
  <si>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</si>
  <si>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</si>
  <si>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</si>
  <si>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</si>
  <si>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</si>
  <si>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</si>
  <si>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</si>
  <si>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</si>
  <si>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</si>
  <si>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</si>
  <si>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</si>
  <si>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</si>
  <si>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</si>
  <si>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</si>
  <si>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</si>
  <si>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</si>
  <si>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</si>
  <si>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</si>
  <si>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</si>
  <si>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</si>
  <si>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</si>
  <si>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</si>
  <si>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</si>
  <si>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</si>
  <si>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</si>
  <si>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</si>
  <si>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</si>
  <si>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</si>
  <si>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</si>
  <si>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</si>
  <si>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</si>
  <si>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</si>
  <si>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</si>
  <si>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</si>
  <si>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</si>
  <si>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</si>
  <si>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</si>
  <si>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</si>
  <si>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</si>
  <si>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</si>
  <si>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</si>
  <si>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</si>
  <si>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</si>
  <si>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</si>
  <si>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</si>
  <si>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</si>
  <si>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</si>
  <si>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</si>
  <si>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</si>
  <si>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</si>
  <si>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</si>
  <si>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</si>
  <si>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</si>
  <si>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</si>
  <si>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</si>
  <si>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</si>
  <si>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</si>
  <si>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</si>
  <si>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</si>
  <si>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</si>
  <si>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</si>
  <si>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</si>
  <si>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</si>
  <si>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</si>
  <si>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</si>
  <si>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</si>
  <si>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</si>
  <si>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</si>
  <si>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</si>
  <si>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</si>
  <si>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</si>
  <si>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</si>
  <si>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</si>
  <si>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</si>
  <si>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</si>
  <si>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</si>
  <si>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</si>
  <si>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</si>
  <si>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</si>
  <si>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</si>
  <si>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</si>
  <si>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</si>
  <si>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</si>
  <si>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</si>
  <si>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</si>
  <si>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</si>
  <si>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</si>
  <si>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</si>
  <si>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</si>
  <si>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</si>
  <si>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</si>
  <si>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</si>
  <si>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</si>
  <si>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</si>
  <si>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</si>
  <si>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</si>
  <si>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</si>
  <si>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</si>
  <si>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</si>
  <si>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</si>
  <si>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</si>
  <si>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</si>
  <si>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</si>
  <si>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</si>
  <si>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</si>
  <si>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</si>
  <si>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</si>
  <si>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</si>
  <si>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</si>
  <si>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</si>
  <si>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</si>
  <si>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</si>
  <si>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</si>
  <si>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</si>
  <si>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</si>
  <si>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</si>
  <si>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</si>
  <si>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</si>
  <si>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</si>
  <si>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</si>
  <si>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</si>
  <si>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</si>
  <si>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</si>
  <si>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</si>
  <si>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</si>
  <si>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</si>
  <si>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</si>
  <si>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</si>
  <si>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</si>
  <si>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</si>
  <si>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</si>
  <si>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</si>
  <si>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</si>
  <si>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</si>
  <si>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</si>
  <si>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</si>
  <si>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</si>
  <si>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</si>
  <si>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</si>
  <si>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</si>
  <si>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</si>
  <si>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</si>
  <si>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</si>
  <si>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</si>
  <si>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</si>
  <si>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</si>
  <si>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</si>
  <si>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</si>
  <si>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</si>
  <si>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</si>
  <si>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</si>
  <si>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</si>
  <si>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</si>
  <si>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</si>
  <si>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</si>
  <si>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</si>
  <si>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</si>
  <si>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</si>
  <si>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</si>
  <si>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</si>
  <si>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</si>
  <si>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</si>
  <si>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</si>
  <si>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</si>
  <si>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</si>
  <si>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</si>
  <si>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</si>
  <si>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</si>
  <si>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</si>
  <si>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</si>
  <si>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</si>
  <si>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</si>
  <si>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</si>
  <si>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</si>
  <si>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</si>
  <si>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</si>
  <si>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</si>
  <si>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</si>
  <si>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</si>
  <si>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</si>
  <si>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</si>
  <si>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</si>
  <si>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</si>
  <si>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</si>
  <si>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</si>
  <si>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</si>
  <si>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</si>
  <si>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</si>
  <si>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</si>
  <si>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</si>
  <si>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</si>
  <si>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</si>
  <si>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</si>
  <si>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</si>
  <si>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</si>
  <si>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</si>
  <si>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</si>
  <si>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</si>
  <si>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</si>
  <si>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</si>
  <si>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</si>
  <si>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</si>
  <si>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</si>
  <si>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</si>
  <si>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</si>
  <si>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</si>
  <si>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</si>
  <si>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</si>
  <si>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</si>
  <si>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</si>
  <si>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</si>
  <si>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</si>
  <si>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</si>
  <si>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</si>
  <si>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</si>
  <si>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</si>
  <si>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</si>
  <si>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</si>
  <si>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</si>
  <si>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</si>
  <si>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</si>
  <si>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</si>
  <si>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</si>
  <si>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</si>
  <si>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</si>
  <si>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</si>
  <si>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</si>
  <si>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</si>
  <si>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</si>
  <si>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</si>
  <si>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</si>
  <si>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</si>
  <si>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</si>
  <si>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</si>
  <si>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</si>
  <si>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</si>
  <si>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</si>
  <si>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</si>
  <si>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</si>
  <si>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</si>
  <si>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</si>
  <si>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</si>
  <si>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</si>
  <si>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</si>
  <si>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</si>
  <si>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</si>
  <si>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</si>
  <si>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</si>
  <si>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</si>
  <si>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</si>
  <si>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</si>
  <si>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</si>
  <si>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</si>
  <si>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</si>
  <si>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</si>
  <si>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</si>
  <si>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</si>
  <si>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</si>
  <si>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</si>
  <si>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</si>
  <si>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</si>
  <si>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</si>
  <si>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</si>
  <si>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</si>
  <si>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</si>
  <si>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</si>
  <si>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</si>
  <si>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</si>
  <si>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</si>
  <si>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</si>
  <si>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</si>
  <si>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</si>
  <si>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</si>
  <si>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</si>
  <si>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</si>
  <si>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</si>
  <si>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</si>
  <si>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</si>
  <si>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</si>
  <si>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</si>
  <si>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</si>
  <si>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</si>
  <si>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</si>
  <si>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</si>
  <si>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</si>
  <si>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</si>
  <si>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</si>
  <si>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</si>
  <si>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</si>
  <si>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</si>
  <si>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</si>
  <si>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</si>
  <si>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</si>
  <si>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</si>
  <si>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</si>
  <si>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</si>
  <si>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</si>
  <si>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</si>
  <si>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</si>
  <si>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</si>
  <si>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</si>
  <si>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</si>
  <si>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</si>
  <si>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</si>
  <si>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</si>
  <si>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</si>
  <si>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</si>
  <si>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</si>
  <si>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</si>
  <si>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</si>
  <si>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</si>
  <si>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</si>
  <si>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</si>
  <si>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</si>
  <si>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</si>
  <si>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</si>
  <si>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</si>
  <si>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</si>
  <si>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</si>
  <si>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</si>
  <si>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</si>
  <si>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</si>
  <si>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</si>
  <si>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</si>
  <si>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</si>
  <si>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</si>
  <si>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</si>
  <si>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</si>
  <si>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</si>
  <si>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</si>
  <si>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</si>
  <si>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</si>
  <si>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</si>
  <si>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</si>
  <si>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</si>
  <si>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</si>
  <si>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</si>
  <si>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</si>
  <si>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</si>
  <si>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</si>
  <si>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</si>
  <si>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</si>
  <si>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</si>
  <si>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</si>
  <si>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</si>
  <si>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</si>
  <si>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</si>
  <si>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</si>
  <si>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</si>
  <si>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</si>
  <si>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</si>
  <si>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</si>
  <si>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</si>
  <si>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</si>
  <si>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</si>
  <si>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</si>
  <si>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</si>
  <si>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</si>
  <si>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</si>
  <si>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</si>
  <si>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</si>
  <si>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</si>
  <si>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</si>
  <si>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</si>
  <si>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</si>
  <si>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</si>
  <si>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</si>
  <si>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</si>
  <si>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</si>
  <si>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</si>
  <si>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</si>
  <si>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</si>
  <si>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</si>
  <si>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</si>
  <si>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</si>
  <si>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</si>
  <si>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</si>
  <si>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</si>
  <si>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</si>
  <si>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</si>
  <si>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</si>
  <si>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</si>
  <si>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</si>
  <si>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</si>
  <si>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</si>
  <si>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</si>
  <si>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</si>
  <si>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</si>
  <si>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</si>
  <si>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</si>
  <si>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</si>
  <si>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</si>
  <si>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</si>
  <si>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</si>
  <si>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</si>
  <si>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</si>
  <si>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</si>
  <si>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</si>
  <si>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</si>
  <si>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</si>
  <si>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</si>
  <si>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</si>
  <si>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</si>
  <si>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</si>
  <si>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</si>
  <si>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</si>
  <si>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</si>
  <si>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</si>
  <si>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</si>
  <si>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</si>
  <si>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</si>
  <si>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</si>
  <si>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</si>
  <si>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</si>
  <si>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</si>
  <si>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</si>
  <si>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</si>
  <si>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</si>
  <si>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</si>
  <si>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</si>
  <si>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</si>
  <si>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</si>
  <si>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</si>
  <si>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</si>
  <si>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</si>
  <si>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</si>
  <si>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</si>
  <si>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</si>
  <si>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</si>
  <si>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</si>
  <si>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</si>
  <si>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</si>
  <si>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</si>
  <si>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</si>
  <si>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</si>
  <si>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</si>
  <si>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</si>
  <si>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</si>
  <si>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</si>
  <si>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</si>
  <si>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</si>
  <si>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</si>
  <si>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</si>
  <si>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</si>
  <si>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</si>
  <si>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</si>
  <si>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</si>
  <si>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</si>
  <si>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</si>
  <si>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</si>
  <si>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</si>
  <si>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</si>
  <si>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</si>
  <si>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</si>
  <si>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</si>
  <si>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</si>
  <si>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</si>
  <si>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</si>
  <si>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</si>
  <si>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</si>
  <si>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</si>
  <si>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</si>
  <si>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</si>
  <si>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</si>
  <si>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</si>
  <si>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</si>
  <si>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</si>
  <si>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</si>
  <si>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</si>
  <si>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</si>
  <si>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</si>
  <si>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</si>
  <si>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</si>
  <si>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</si>
  <si>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</si>
  <si>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</si>
  <si>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</si>
  <si>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</si>
  <si>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</si>
  <si>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</si>
  <si>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</si>
  <si>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</si>
  <si>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</si>
  <si>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</si>
  <si>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</si>
  <si>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</si>
  <si>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</si>
  <si>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</si>
  <si>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</si>
  <si>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</si>
  <si>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</si>
  <si>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</si>
  <si>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</si>
  <si>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</si>
  <si>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</si>
  <si>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</si>
  <si>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</si>
  <si>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</si>
  <si>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</si>
  <si>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</si>
  <si>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</si>
  <si>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</si>
  <si>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</si>
  <si>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</si>
  <si>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</si>
  <si>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</si>
  <si>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</si>
  <si>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</si>
  <si>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</si>
  <si>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</si>
  <si>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</si>
  <si>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</si>
  <si>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</si>
  <si>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</si>
  <si>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</si>
  <si>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</si>
  <si>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</si>
  <si>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</si>
  <si>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</si>
  <si>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</si>
  <si>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</si>
  <si>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</si>
  <si>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</si>
  <si>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</si>
  <si>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</si>
  <si>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</si>
  <si>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</si>
  <si>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</si>
  <si>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</si>
  <si>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</si>
  <si>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</si>
  <si>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</si>
  <si>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</si>
  <si>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</si>
  <si>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</si>
  <si>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</si>
  <si>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</si>
  <si>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</si>
  <si>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</si>
  <si>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</si>
  <si>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</si>
  <si>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</si>
  <si>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</si>
  <si>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</si>
  <si>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</si>
  <si>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</si>
  <si>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</si>
  <si>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</si>
  <si>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</si>
  <si>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</si>
  <si>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</si>
  <si>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</si>
  <si>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</si>
  <si>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</si>
  <si>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</si>
  <si>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</si>
  <si>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</si>
  <si>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</si>
  <si>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</si>
  <si>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</si>
  <si>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</si>
  <si>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</si>
  <si>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</si>
  <si>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</si>
  <si>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</si>
  <si>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</si>
  <si>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</si>
  <si>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</si>
  <si>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</si>
  <si>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</si>
  <si>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</si>
  <si>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</si>
  <si>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</si>
  <si>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</si>
  <si>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</si>
  <si>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</si>
  <si>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</si>
  <si>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</si>
  <si>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</si>
  <si>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</si>
  <si>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</si>
  <si>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</si>
  <si>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</si>
  <si>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</si>
  <si>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</si>
  <si>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</si>
  <si>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</si>
  <si>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</si>
  <si>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</si>
  <si>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</si>
  <si>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</si>
  <si>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</si>
  <si>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</si>
  <si>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</si>
  <si>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</si>
  <si>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</si>
  <si>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</si>
  <si>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</si>
  <si>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</si>
  <si>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</si>
  <si>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</si>
  <si>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</si>
  <si>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</si>
  <si>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</si>
  <si>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</si>
  <si>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</si>
  <si>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</si>
  <si>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</si>
  <si>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</si>
  <si>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</si>
  <si>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</si>
  <si>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</si>
  <si>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</si>
  <si>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</si>
  <si>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</si>
  <si>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</si>
  <si>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</si>
  <si>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</si>
  <si>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</si>
  <si>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</si>
  <si>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</si>
  <si>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</si>
  <si>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</si>
  <si>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</si>
  <si>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</si>
  <si>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</si>
  <si>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</si>
  <si>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</si>
  <si>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</si>
  <si>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</si>
  <si>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</si>
  <si>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</si>
  <si>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</si>
  <si>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</si>
  <si>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</si>
  <si>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</si>
  <si>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</si>
  <si>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</si>
  <si>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</si>
  <si>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</si>
  <si>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</si>
  <si>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</si>
  <si>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</si>
  <si>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</si>
  <si>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</si>
  <si>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</si>
  <si>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</si>
  <si>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</si>
  <si>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</si>
  <si>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</si>
  <si>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</si>
  <si>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</si>
  <si>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</si>
  <si>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</si>
  <si>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</si>
  <si>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</si>
  <si>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</si>
  <si>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</si>
  <si>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</si>
  <si>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</si>
  <si>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</si>
  <si>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</si>
  <si>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</si>
  <si>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</si>
  <si>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</si>
  <si>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</si>
  <si>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</si>
  <si>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</si>
  <si>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</si>
  <si>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</si>
  <si>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</si>
  <si>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</si>
  <si>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</si>
  <si>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</si>
  <si>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</si>
  <si>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</si>
  <si>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</si>
  <si>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</si>
  <si>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</si>
  <si>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</si>
  <si>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</si>
  <si>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</si>
  <si>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</si>
  <si>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</si>
  <si>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</si>
  <si>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</si>
  <si>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</si>
  <si>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</si>
  <si>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</si>
  <si>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</si>
  <si>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</si>
  <si>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</si>
  <si>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</si>
  <si>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</si>
  <si>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</si>
  <si>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</si>
  <si>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</si>
  <si>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</si>
  <si>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</si>
  <si>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</si>
  <si>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</si>
  <si>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</si>
  <si>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</si>
  <si>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</si>
  <si>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</si>
  <si>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</si>
  <si>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</si>
  <si>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</si>
  <si>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</si>
  <si>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</si>
  <si>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</si>
  <si>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</si>
  <si>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</si>
  <si>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</si>
  <si>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</si>
  <si>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</si>
  <si>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</si>
  <si>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</si>
  <si>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</si>
  <si>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</si>
  <si>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</si>
  <si>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</si>
  <si>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</si>
  <si>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</si>
  <si>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</si>
  <si>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</si>
  <si>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</si>
  <si>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</si>
  <si>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</si>
  <si>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</si>
  <si>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</si>
  <si>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</si>
  <si>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</si>
  <si>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</si>
  <si>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</si>
  <si>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</si>
  <si>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</si>
  <si>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</si>
  <si>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</si>
  <si>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</si>
  <si>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</si>
  <si>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</si>
  <si>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</si>
  <si>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</si>
  <si>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</si>
  <si>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</si>
  <si>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</si>
  <si>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</si>
  <si>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</si>
  <si>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</si>
  <si>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</si>
  <si>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</si>
  <si>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</si>
  <si>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</si>
  <si>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</si>
  <si>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</si>
  <si>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</si>
  <si>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</si>
  <si>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</si>
  <si>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</si>
  <si>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</si>
  <si>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</si>
  <si>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</si>
  <si>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</si>
  <si>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</si>
  <si>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</si>
  <si>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</si>
  <si>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</si>
  <si>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</si>
  <si>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</si>
  <si>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</si>
  <si>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</si>
  <si>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</si>
  <si>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</si>
  <si>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</si>
  <si>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</si>
  <si>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</si>
  <si>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</si>
  <si>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</si>
  <si>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</si>
  <si>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</si>
  <si>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</si>
  <si>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</si>
  <si>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</si>
  <si>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</si>
  <si>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</si>
  <si>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</si>
  <si>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</si>
  <si>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</si>
  <si>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</si>
  <si>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</si>
  <si>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</si>
  <si>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</si>
  <si>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</si>
  <si>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</si>
  <si>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</si>
  <si>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</si>
  <si>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</si>
  <si>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</si>
  <si>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</si>
  <si>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</si>
  <si>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</si>
  <si>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</si>
  <si>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</si>
  <si>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</si>
  <si>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</si>
  <si>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</si>
  <si>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</si>
  <si>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</si>
  <si>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</si>
  <si>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</si>
  <si>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</si>
  <si>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</si>
  <si>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</si>
  <si>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</si>
  <si>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</si>
  <si>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</si>
  <si>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</si>
  <si>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</si>
  <si>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</si>
  <si>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</si>
  <si>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</si>
  <si>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</si>
  <si>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</si>
  <si>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</si>
  <si>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</si>
  <si>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</si>
  <si>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</si>
  <si>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</si>
  <si>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</si>
  <si>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</si>
  <si>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</si>
  <si>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</si>
  <si>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</si>
  <si>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</si>
  <si>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</si>
  <si>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</si>
  <si>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</si>
  <si>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</si>
  <si>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</si>
  <si>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</si>
  <si>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</si>
  <si>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</si>
  <si>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</si>
  <si>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</si>
  <si>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</si>
  <si>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</si>
  <si>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</si>
  <si>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</si>
  <si>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</si>
  <si>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</si>
  <si>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</si>
  <si>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</si>
  <si>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</si>
  <si>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</si>
  <si>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</si>
  <si>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</si>
  <si>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</si>
  <si>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</si>
  <si>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</si>
  <si>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</si>
  <si>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</si>
  <si>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</si>
  <si>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</si>
  <si>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</si>
  <si>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</si>
  <si>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</si>
  <si>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</si>
  <si>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</si>
  <si>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</si>
  <si>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</si>
  <si>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</si>
  <si>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</si>
  <si>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</si>
  <si>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</si>
  <si>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</si>
  <si>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</si>
  <si>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</si>
  <si>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</si>
  <si>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</si>
  <si>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</si>
  <si>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</si>
  <si>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</si>
  <si>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</si>
  <si>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</si>
  <si>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</si>
  <si>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</si>
  <si>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</si>
  <si>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</si>
  <si>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</si>
  <si>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</si>
  <si>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</si>
  <si>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</si>
  <si>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</si>
  <si>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</si>
  <si>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</si>
  <si>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</si>
  <si>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</si>
  <si>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</si>
  <si>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</si>
  <si>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</si>
  <si>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</si>
  <si>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</si>
  <si>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</si>
  <si>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</si>
  <si>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</si>
  <si>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</si>
  <si>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</si>
  <si>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</si>
  <si>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</si>
  <si>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</si>
  <si>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</si>
  <si>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</si>
  <si>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</si>
  <si>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</si>
  <si>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</si>
  <si>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</si>
  <si>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</si>
  <si>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</si>
  <si>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</si>
  <si>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</si>
  <si>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</si>
  <si>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</si>
  <si>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</si>
  <si>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</si>
  <si>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</si>
  <si>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</si>
  <si>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</si>
  <si>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</si>
  <si>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</si>
  <si>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</si>
  <si>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</si>
  <si>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</si>
  <si>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</si>
  <si>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</si>
  <si>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</si>
  <si>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</si>
  <si>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</si>
  <si>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</si>
  <si>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</si>
  <si>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</si>
  <si>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</si>
  <si>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</si>
  <si>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</si>
  <si>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</si>
  <si>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</si>
  <si>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</si>
  <si>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</si>
  <si>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</si>
  <si>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</si>
  <si>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</si>
  <si>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</si>
  <si>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</si>
  <si>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</si>
  <si>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</si>
  <si>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</si>
  <si>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</si>
  <si>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</si>
  <si>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</si>
  <si>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</si>
  <si>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</si>
  <si>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</si>
  <si>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</si>
  <si>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</si>
  <si>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</si>
  <si>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</si>
  <si>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</si>
  <si>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</si>
  <si>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</si>
  <si>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</si>
  <si>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</si>
  <si>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</si>
  <si>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</si>
  <si>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</si>
  <si>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</si>
  <si>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</si>
  <si>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</si>
  <si>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</si>
  <si>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</si>
  <si>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</si>
  <si>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</si>
  <si>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</si>
  <si>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</si>
  <si>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</si>
  <si>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</si>
  <si>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</si>
  <si>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</si>
  <si>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</si>
  <si>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</si>
  <si>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</si>
  <si>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</si>
  <si>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</si>
  <si>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</si>
  <si>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</si>
  <si>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</si>
  <si>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</si>
  <si>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</si>
  <si>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</si>
  <si>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</si>
  <si>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</si>
  <si>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</si>
  <si>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</si>
  <si>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</si>
  <si>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</si>
  <si>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</si>
  <si>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</si>
  <si>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</si>
  <si>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</si>
  <si>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</si>
  <si>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</si>
  <si>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</si>
  <si>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</si>
  <si>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</si>
  <si>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</si>
  <si>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</si>
  <si>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</si>
  <si>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</si>
  <si>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</si>
  <si>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</si>
  <si>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</si>
  <si>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</si>
  <si>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</si>
  <si>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</si>
  <si>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</si>
  <si>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</si>
  <si>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</si>
  <si>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</si>
  <si>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</si>
  <si>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</si>
  <si>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</si>
  <si>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</si>
  <si>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</si>
  <si>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</si>
  <si>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</si>
  <si>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</si>
  <si>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</si>
  <si>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</si>
  <si>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</si>
  <si>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</si>
  <si>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</si>
  <si>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</si>
  <si>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</si>
  <si>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</si>
  <si>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</si>
  <si>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</si>
  <si>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</si>
  <si>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</si>
  <si>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</si>
  <si>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</si>
  <si>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</si>
  <si>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</si>
  <si>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</si>
  <si>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</si>
  <si>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</si>
  <si>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</si>
  <si>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</si>
  <si>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</si>
  <si>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</si>
  <si>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</si>
  <si>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</si>
  <si>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</si>
  <si>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</si>
  <si>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</si>
  <si>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</si>
  <si>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</si>
  <si>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</si>
  <si>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</si>
  <si>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</si>
  <si>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</si>
  <si>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</si>
  <si>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</si>
  <si>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</si>
  <si>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</si>
  <si>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</si>
  <si>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</si>
  <si>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</si>
  <si>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</si>
  <si>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</si>
  <si>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</si>
  <si>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</si>
  <si>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</si>
  <si>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</si>
  <si>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</si>
  <si>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</si>
  <si>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</si>
  <si>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</si>
  <si>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</si>
  <si>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</si>
  <si>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</si>
  <si>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</si>
  <si>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</si>
  <si>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</si>
  <si>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</si>
  <si>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</si>
  <si>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</si>
  <si>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</si>
  <si>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</si>
  <si>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</si>
  <si>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</si>
  <si>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</si>
  <si>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</si>
  <si>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</si>
  <si>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</si>
  <si>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</si>
  <si>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</si>
  <si>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</si>
  <si>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</si>
  <si>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</si>
  <si>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</si>
  <si>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</si>
  <si>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</si>
  <si>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</si>
  <si>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</si>
  <si>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</si>
  <si>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</si>
  <si>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</si>
  <si>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</si>
  <si>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</si>
  <si>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</si>
  <si>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</si>
  <si>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</si>
  <si>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</si>
  <si>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</si>
  <si>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</si>
  <si>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</si>
  <si>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</si>
  <si>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</si>
  <si>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</si>
  <si>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</si>
  <si>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</si>
  <si>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</si>
  <si>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</si>
  <si>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</si>
  <si>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</si>
  <si>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</si>
  <si>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</si>
  <si>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</si>
  <si>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</si>
  <si>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</si>
  <si>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</si>
  <si>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</si>
  <si>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</si>
  <si>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</si>
  <si>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</si>
  <si>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</si>
  <si>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</si>
  <si>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</si>
  <si>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</si>
  <si>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</si>
  <si>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</si>
  <si>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</si>
  <si>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</si>
  <si>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</si>
  <si>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</si>
  <si>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</si>
  <si>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</si>
  <si>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</si>
  <si>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</si>
  <si>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</si>
  <si>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</si>
  <si>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</si>
  <si>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</si>
  <si>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</si>
  <si>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</si>
  <si>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</si>
  <si>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</si>
  <si>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</si>
  <si>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</si>
  <si>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</si>
  <si>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</si>
  <si>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</si>
  <si>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</si>
  <si>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</si>
  <si>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</si>
  <si>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</si>
  <si>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</si>
  <si>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</si>
  <si>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</si>
  <si>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</si>
  <si>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</si>
  <si>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</si>
  <si>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</si>
  <si>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</si>
  <si>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</si>
  <si>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</si>
  <si>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</si>
  <si>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</si>
  <si>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</si>
  <si>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</si>
  <si>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</si>
  <si>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</si>
  <si>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</si>
  <si>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</si>
  <si>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</si>
  <si>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</si>
  <si>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</si>
  <si>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</si>
  <si>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</si>
  <si>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</si>
  <si>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</si>
  <si>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</si>
  <si>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</si>
  <si>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</si>
  <si>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</si>
  <si>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</si>
  <si>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</si>
  <si>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</si>
  <si>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</si>
  <si>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</si>
  <si>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</si>
  <si>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</si>
  <si>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</si>
  <si>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</si>
  <si>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</si>
  <si>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</si>
  <si>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</si>
  <si>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</si>
  <si>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</si>
  <si>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</si>
  <si>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</si>
  <si>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</si>
  <si>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</si>
  <si>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</si>
  <si>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</si>
  <si>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</si>
  <si>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</si>
  <si>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</si>
  <si>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</si>
  <si>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</si>
  <si>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</si>
  <si>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</si>
  <si>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</si>
  <si>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</si>
  <si>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</si>
  <si>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</si>
  <si>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</si>
  <si>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</si>
  <si>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</si>
  <si>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</si>
  <si>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</si>
  <si>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</si>
  <si>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</si>
  <si>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</si>
  <si>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</si>
  <si>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</si>
  <si>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</si>
  <si>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</si>
  <si>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</si>
  <si>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</si>
  <si>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</si>
  <si>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</si>
  <si>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</si>
  <si>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</si>
  <si>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</si>
  <si>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</si>
  <si>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</si>
  <si>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</si>
  <si>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</si>
  <si>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</si>
  <si>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</si>
  <si>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</si>
  <si>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</si>
  <si>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</si>
  <si>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</si>
  <si>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</si>
  <si>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</si>
  <si>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</si>
  <si>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</si>
  <si>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</si>
  <si>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</si>
  <si>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</si>
  <si>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</si>
  <si>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</si>
  <si>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</si>
  <si>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</si>
  <si>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</si>
  <si>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</si>
  <si>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</si>
  <si>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</si>
  <si>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</si>
  <si>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</si>
  <si>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</si>
  <si>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</si>
  <si>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</si>
  <si>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</si>
  <si>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</si>
  <si>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</si>
  <si>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</si>
  <si>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</si>
  <si>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</si>
  <si>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</si>
  <si>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</si>
  <si>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</si>
  <si>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</si>
  <si>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</si>
  <si>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</si>
  <si>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</si>
  <si>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</si>
  <si>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</si>
  <si>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</si>
  <si>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</si>
  <si>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</si>
  <si>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</si>
  <si>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</si>
  <si>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</si>
  <si>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</si>
  <si>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</si>
  <si>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</si>
  <si>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</si>
  <si>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</si>
  <si>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</si>
  <si>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</si>
  <si>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</si>
  <si>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</si>
  <si>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</si>
  <si>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</si>
  <si>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</si>
  <si>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</si>
  <si>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</si>
  <si>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</si>
  <si>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</si>
  <si>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</si>
  <si>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</si>
  <si>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</si>
  <si>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</si>
  <si>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</si>
  <si>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</si>
  <si>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</si>
  <si>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</si>
  <si>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</si>
  <si>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</si>
  <si>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</si>
  <si>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</si>
  <si>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</si>
  <si>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</si>
  <si>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</si>
  <si>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</si>
  <si>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</si>
  <si>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</si>
  <si>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</si>
  <si>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</si>
  <si>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</si>
  <si>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</si>
  <si>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</si>
  <si>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</si>
  <si>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</si>
  <si>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</si>
  <si>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</si>
  <si>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</si>
  <si>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</si>
  <si>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</si>
  <si>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</si>
  <si>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</si>
  <si>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</si>
  <si>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</si>
  <si>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</si>
  <si>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</si>
  <si>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</si>
  <si>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</si>
  <si>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</si>
  <si>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</si>
  <si>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</si>
  <si>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</si>
  <si>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</si>
  <si>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</si>
  <si>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</si>
  <si>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</si>
  <si>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</si>
  <si>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</si>
  <si>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</si>
  <si>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</si>
  <si>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</si>
  <si>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</si>
  <si>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</si>
  <si>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</si>
  <si>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</si>
  <si>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</si>
  <si>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</si>
  <si>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</si>
  <si>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</si>
  <si>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</si>
  <si>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</si>
  <si>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</si>
  <si>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</si>
  <si>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</si>
  <si>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</si>
  <si>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</si>
  <si>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</si>
  <si>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</si>
  <si>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</si>
  <si>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</si>
  <si>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</si>
  <si>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</si>
  <si>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</si>
  <si>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</si>
  <si>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</si>
  <si>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</si>
  <si>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</si>
  <si>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</si>
  <si>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</si>
  <si>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</si>
  <si>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</si>
  <si>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Kamaya Electric Co., Ltd.</t>
  </si>
  <si>
    <t>refer to Product List</t>
  </si>
  <si>
    <t xml:space="preserve">PSA Building, 6-1-6, Chuo, Yamato-shi, Kanagawa, 242-0021, Japan </t>
  </si>
  <si>
    <t>Masami Watanabe</t>
  </si>
  <si>
    <t>watanabe@kamaya.co.jp</t>
  </si>
  <si>
    <t>+81-125-65-2171</t>
  </si>
  <si>
    <t>Makoto Suzuki</t>
  </si>
  <si>
    <t>Assistant General Manager</t>
  </si>
  <si>
    <t>smakoto@kamaya.co.jp</t>
  </si>
  <si>
    <t>(+81)125-65-2171</t>
  </si>
  <si>
    <t>http://www.kamaya.co.jp/about-csr.php</t>
  </si>
  <si>
    <t>RMC series</t>
  </si>
  <si>
    <t>Chip Resistors</t>
  </si>
  <si>
    <t>Tin+Tantalum</t>
  </si>
  <si>
    <t>RMC Jumper</t>
  </si>
  <si>
    <t>RACA series</t>
  </si>
  <si>
    <t>RGC series</t>
  </si>
  <si>
    <t>RNC series</t>
  </si>
  <si>
    <t>RNC06, RNC20, RNC32 : Tin+Gold
RNC10, RNC16 : Tin</t>
  </si>
  <si>
    <t>RMPC series</t>
  </si>
  <si>
    <t>RMCH series</t>
  </si>
  <si>
    <t>TWMC series</t>
  </si>
  <si>
    <t>RMGW series</t>
  </si>
  <si>
    <t>RMAW series</t>
  </si>
  <si>
    <t>FCR series</t>
  </si>
  <si>
    <t>RHC series</t>
  </si>
  <si>
    <t>RVC series</t>
  </si>
  <si>
    <t>RZC series</t>
  </si>
  <si>
    <t>RVAC series</t>
  </si>
  <si>
    <t>RPC series</t>
  </si>
  <si>
    <t>RPCH series</t>
  </si>
  <si>
    <t>RBX series</t>
  </si>
  <si>
    <t>RPGW series</t>
  </si>
  <si>
    <t>RCC series</t>
  </si>
  <si>
    <t>RLC series</t>
  </si>
  <si>
    <t>RLC L series</t>
  </si>
  <si>
    <t>RLP series</t>
  </si>
  <si>
    <t>MLP series</t>
  </si>
  <si>
    <t>MLP63C</t>
  </si>
  <si>
    <t>WLP63</t>
  </si>
  <si>
    <t>TWLC series</t>
  </si>
  <si>
    <t>FRC series</t>
  </si>
  <si>
    <t>Chip Fuses</t>
  </si>
  <si>
    <t>RAC series</t>
  </si>
  <si>
    <t>RAAW series</t>
  </si>
  <si>
    <t>LTC series</t>
  </si>
  <si>
    <t>Tin+Gold</t>
  </si>
  <si>
    <t>FCC series</t>
  </si>
  <si>
    <t>FHC series</t>
  </si>
  <si>
    <t>FMC series</t>
  </si>
  <si>
    <t>FCCR series</t>
  </si>
  <si>
    <t>SBF32</t>
  </si>
  <si>
    <t>HFC32</t>
  </si>
  <si>
    <t>RAC101A</t>
  </si>
  <si>
    <t>Chip Attenuators</t>
  </si>
  <si>
    <t>SPC10</t>
  </si>
  <si>
    <t>HSPC series</t>
  </si>
  <si>
    <t>RC series</t>
  </si>
  <si>
    <t>Leaded Resistors</t>
  </si>
  <si>
    <t xml:space="preserve">Smelter MSC is using raw materials originated from DRC or adjoining countries under iTSCi program. MSC is already validated as RMI certified smelter. (SmelterID:CID001105) Malaysia Smelting Corporation (MSC)：CID001105  /  Thaisarco：CID001898
</t>
  </si>
  <si>
    <t xml:space="preserve">Smelter MSC is using raw materials originated from DRC or adjoining countries under iTSCi program. MSC is already validated as RMI certified smelter. (SmelterID:CID001105) 
Malaysia Smelting Corporation (MSC)：CID001105  /  Thaisarco：CID001898
</t>
  </si>
  <si>
    <t>CID001875</t>
    <phoneticPr fontId="100"/>
  </si>
  <si>
    <t>CID002773</t>
    <phoneticPr fontId="100"/>
  </si>
  <si>
    <t>CID001173</t>
    <phoneticPr fontId="100"/>
  </si>
  <si>
    <t>CID001182</t>
    <phoneticPr fontId="100"/>
  </si>
  <si>
    <t>CID001337</t>
    <phoneticPr fontId="100"/>
  </si>
  <si>
    <t>CID001898</t>
    <phoneticPr fontId="100"/>
  </si>
  <si>
    <t>CID000468</t>
    <phoneticPr fontId="100"/>
  </si>
  <si>
    <t>CID001463</t>
    <phoneticPr fontId="101" type="noConversion"/>
  </si>
  <si>
    <t>CID001070</t>
    <phoneticPr fontId="101" type="noConversion"/>
  </si>
  <si>
    <t>CID001460</t>
    <phoneticPr fontId="101" type="noConversion"/>
  </si>
  <si>
    <t>CID001468</t>
    <phoneticPr fontId="101" type="noConversion"/>
  </si>
  <si>
    <t>CID002517</t>
    <phoneticPr fontId="10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</si>
</sst>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68" xfId="0"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97">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atanabe/AppData/Local/Temp/notes95E17C/RMI_CMRT_6.31_kamaya(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5" zoomScaleNormal="85"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45132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15854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15855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96" priority="159" stopIfTrue="1">
      <formula>IF($D$22="",TRUE)</formula>
    </cfRule>
  </conditionalFormatting>
  <conditionalFormatting sqref="D26:E26">
    <cfRule type="expression" dxfId="95" priority="137" stopIfTrue="1">
      <formula>IF($D$26="",TRUE)</formula>
    </cfRule>
  </conditionalFormatting>
  <conditionalFormatting sqref="D27:E27">
    <cfRule type="expression" dxfId="94" priority="144" stopIfTrue="1">
      <formula>IF($D$27="",TRUE)</formula>
    </cfRule>
  </conditionalFormatting>
  <conditionalFormatting sqref="D28:E28">
    <cfRule type="expression" dxfId="93" priority="145" stopIfTrue="1">
      <formula>IF($D$28="",TRUE)</formula>
    </cfRule>
  </conditionalFormatting>
  <conditionalFormatting sqref="D29:E29">
    <cfRule type="expression" dxfId="92" priority="146" stopIfTrue="1">
      <formula>IF($D$29="",TRUE)</formula>
    </cfRule>
  </conditionalFormatting>
  <conditionalFormatting sqref="D32:E32">
    <cfRule type="expression" dxfId="91" priority="55" stopIfTrue="1">
      <formula>IF(AND(OR($D$26="Yes",$D$26=""),$D$32=""),1,0)</formula>
    </cfRule>
    <cfRule type="expression" dxfId="90" priority="142" stopIfTrue="1">
      <formula>$P$26=""</formula>
    </cfRule>
  </conditionalFormatting>
  <conditionalFormatting sqref="D33:E33">
    <cfRule type="expression" dxfId="89" priority="43" stopIfTrue="1">
      <formula>$P$27=""</formula>
    </cfRule>
    <cfRule type="expression" dxfId="88" priority="42" stopIfTrue="1">
      <formula>IF(AND(OR($D$27="Yes",$D$27=""),$D$33=""),1,0)</formula>
    </cfRule>
  </conditionalFormatting>
  <conditionalFormatting sqref="D34:E34">
    <cfRule type="expression" dxfId="87" priority="1" stopIfTrue="1">
      <formula>IF(AND(OR($D$28="Yes",$D$28=""),$D$34=""),1,0)</formula>
    </cfRule>
    <cfRule type="expression" dxfId="86" priority="2" stopIfTrue="1">
      <formula>$P$28=""</formula>
    </cfRule>
  </conditionalFormatting>
  <conditionalFormatting sqref="D35:E35">
    <cfRule type="expression" dxfId="85" priority="39" stopIfTrue="1">
      <formula>IF(AND(OR($D$29="Yes",$D$29=""),$D$35=""),1,0)</formula>
    </cfRule>
    <cfRule type="expression" dxfId="84" priority="163" stopIfTrue="1">
      <formula>$P$29=""</formula>
    </cfRule>
  </conditionalFormatting>
  <conditionalFormatting sqref="D38:E38 D44:E44 D50:E50 D56:E56 D62:E62 D68:E68">
    <cfRule type="expression" dxfId="83" priority="18" stopIfTrue="1">
      <formula>$P$26=""</formula>
    </cfRule>
    <cfRule type="expression" dxfId="82" priority="19" stopIfTrue="1">
      <formula>$P$32=""</formula>
    </cfRule>
  </conditionalFormatting>
  <conditionalFormatting sqref="D38:E38">
    <cfRule type="expression" dxfId="81" priority="54" stopIfTrue="1">
      <formula>IF(AND(OR($D$26="Yes",$D$26=""),OR($D$32="Yes",$D$32=""),D38=""),1,0)</formula>
    </cfRule>
  </conditionalFormatting>
  <conditionalFormatting sqref="D39:E39 D45:E45 D51:E51 D57:E57 D63:E63 D69:E69">
    <cfRule type="expression" dxfId="80" priority="12" stopIfTrue="1">
      <formula>$P$33=""</formula>
    </cfRule>
    <cfRule type="expression" dxfId="79" priority="13" stopIfTrue="1">
      <formula>$P$39=""</formula>
    </cfRule>
  </conditionalFormatting>
  <conditionalFormatting sqref="D39:E39">
    <cfRule type="expression" dxfId="78" priority="50" stopIfTrue="1">
      <formula>IF(AND(OR($D$27="Yes",$D$27=""),OR($D$33="Yes",$D$33=""),D39=""),1,0)</formula>
    </cfRule>
  </conditionalFormatting>
  <conditionalFormatting sqref="D40:E40 D46:E46 D52:E52 D58:E58 D64:E64 D70:E70">
    <cfRule type="expression" dxfId="77" priority="7" stopIfTrue="1">
      <formula>$P$28=""</formula>
    </cfRule>
    <cfRule type="expression" dxfId="76" priority="8" stopIfTrue="1">
      <formula>$P$34=""</formula>
    </cfRule>
  </conditionalFormatting>
  <conditionalFormatting sqref="D40:E40">
    <cfRule type="expression" dxfId="75" priority="49" stopIfTrue="1">
      <formula>IF(AND(OR($D$28="Yes",$D$28=""),OR($D$34="Yes",$D$34=""),D40=""),1,0)</formula>
    </cfRule>
  </conditionalFormatting>
  <conditionalFormatting sqref="D41:E41 D47:E47 D53:E53 D59:E59 D65:E65 D71:E71">
    <cfRule type="expression" dxfId="74" priority="3" stopIfTrue="1">
      <formula>$P$29=""</formula>
    </cfRule>
    <cfRule type="expression" dxfId="73" priority="4" stopIfTrue="1">
      <formula>$P$35=""</formula>
    </cfRule>
  </conditionalFormatting>
  <conditionalFormatting sqref="D41:E41">
    <cfRule type="expression" dxfId="72" priority="165" stopIfTrue="1">
      <formula>IF(AND(OR($D$29="Yes",$D$29=""),OR($D$35="Yes",$D$35=""),D41=""),1,0)</formula>
    </cfRule>
  </conditionalFormatting>
  <conditionalFormatting sqref="D44:E44">
    <cfRule type="expression" dxfId="71" priority="53" stopIfTrue="1">
      <formula>IF(AND(OR($D$26="Yes",$D$26=""),OR($D$32="Yes",$D$32=""),D44=""),1,0)</formula>
    </cfRule>
  </conditionalFormatting>
  <conditionalFormatting sqref="D45:E45">
    <cfRule type="expression" dxfId="70" priority="15" stopIfTrue="1">
      <formula>IF(AND(OR($D$27="Yes",$D$27=""),OR($D$33="Yes",$D$33=""),D45=""),1,0)</formula>
    </cfRule>
  </conditionalFormatting>
  <conditionalFormatting sqref="D46:E46">
    <cfRule type="expression" dxfId="69" priority="40" stopIfTrue="1">
      <formula>IF(AND(OR($D$28="Yes",$D$28=""),OR($D$34="Yes",$D$34=""),D46=""),1,0)</formula>
    </cfRule>
  </conditionalFormatting>
  <conditionalFormatting sqref="D47:E47">
    <cfRule type="expression" dxfId="68" priority="48" stopIfTrue="1">
      <formula>IF(AND(OR($D$29="Yes",$D$29=""),OR($D$35="Yes",$D$35=""),D47=""),1,0)</formula>
    </cfRule>
  </conditionalFormatting>
  <conditionalFormatting sqref="D50:E50">
    <cfRule type="expression" dxfId="67" priority="21" stopIfTrue="1">
      <formula>IF(AND(OR($D$26="Yes",$D$26=""),OR($D$32="Yes",$D$32=""),D50=""),1,0)</formula>
    </cfRule>
  </conditionalFormatting>
  <conditionalFormatting sqref="D51:E51">
    <cfRule type="expression" dxfId="66" priority="160" stopIfTrue="1">
      <formula>IF(AND(OR($D$27="Yes",$D$27=""),OR($D$33="Yes",$D$33=""),D51=""),1,0)</formula>
    </cfRule>
  </conditionalFormatting>
  <conditionalFormatting sqref="D52:E52">
    <cfRule type="expression" dxfId="65" priority="11" stopIfTrue="1">
      <formula>IF(AND(OR($D$28="Yes",$D$28=""),OR($D$34="Yes",$D$34=""),D52=""),1,0)</formula>
    </cfRule>
  </conditionalFormatting>
  <conditionalFormatting sqref="D53:E53">
    <cfRule type="expression" dxfId="64" priority="34" stopIfTrue="1">
      <formula>IF(AND(OR($D$29="Yes",$D$29=""),OR($D$35="Yes",$D$35=""),D53=""),1,0)</formula>
    </cfRule>
  </conditionalFormatting>
  <conditionalFormatting sqref="D56:E56">
    <cfRule type="expression" dxfId="63" priority="29" stopIfTrue="1">
      <formula>IF(AND(OR($D$26="Yes",$D$26=""),OR($D$32="Yes",$D$32=""),D56=""),1,0)</formula>
    </cfRule>
  </conditionalFormatting>
  <conditionalFormatting sqref="D57:E57">
    <cfRule type="expression" dxfId="62" priority="17" stopIfTrue="1">
      <formula>IF(AND(OR($D$27="Yes",$D$27=""),OR($D$33="Yes",$D$33=""),D57=""),1,0)</formula>
    </cfRule>
  </conditionalFormatting>
  <conditionalFormatting sqref="D58:E58">
    <cfRule type="expression" dxfId="61" priority="10" stopIfTrue="1">
      <formula>IF(AND(OR($D$28="Yes",$D$28=""),OR($D$34="Yes",$D$34=""),D58=""),1,0)</formula>
    </cfRule>
  </conditionalFormatting>
  <conditionalFormatting sqref="D59:E59">
    <cfRule type="expression" dxfId="60" priority="6" stopIfTrue="1">
      <formula>IF(AND(OR($D$29="Yes",$D$29=""),OR($D$35="Yes",$D$35=""),D59=""),1,0)</formula>
    </cfRule>
  </conditionalFormatting>
  <conditionalFormatting sqref="D62:E62">
    <cfRule type="expression" dxfId="59" priority="28" stopIfTrue="1">
      <formula>IF(AND(OR($D$26="Yes",$D$26=""),OR($D$32="Yes",$D$32=""),D62=""),1,0)</formula>
    </cfRule>
  </conditionalFormatting>
  <conditionalFormatting sqref="D63:E63">
    <cfRule type="expression" dxfId="58" priority="14" stopIfTrue="1">
      <formula>IF(AND(OR($D$27="Yes",$D$27=""),OR($D$33="Yes",$D$33=""),D63=""),1,0)</formula>
    </cfRule>
  </conditionalFormatting>
  <conditionalFormatting sqref="D64:E64">
    <cfRule type="expression" dxfId="57" priority="9" stopIfTrue="1">
      <formula>IF(AND(OR($D$28="Yes",$D$28=""),OR($D$34="Yes",$D$34=""),D64=""),1,0)</formula>
    </cfRule>
  </conditionalFormatting>
  <conditionalFormatting sqref="D65:E65">
    <cfRule type="expression" dxfId="56" priority="5" stopIfTrue="1">
      <formula>IF(AND(OR($D$29="Yes",$D$29=""),OR($D$35="Yes",$D$35=""),D65=""),1,0)</formula>
    </cfRule>
  </conditionalFormatting>
  <conditionalFormatting sqref="D68:E68">
    <cfRule type="expression" dxfId="55" priority="20" stopIfTrue="1">
      <formula>IF(AND(OR($D$26="Yes",$D$26=""),OR($D$32="Yes",$D$32=""),D68=""),1,0)</formula>
    </cfRule>
  </conditionalFormatting>
  <conditionalFormatting sqref="D69:E69">
    <cfRule type="expression" dxfId="54" priority="16" stopIfTrue="1">
      <formula>IF(AND(OR($D$27="Yes",$D$27=""),OR($D$33="Yes",$D$33=""),D69=""),1,0)</formula>
    </cfRule>
  </conditionalFormatting>
  <conditionalFormatting sqref="D70:E70">
    <cfRule type="expression" dxfId="53" priority="162" stopIfTrue="1">
      <formula>IF(AND(OR($D$28="Yes",$D$28=""),OR($D$34="Yes",$D$34=""),D70=""),1,0)</formula>
    </cfRule>
  </conditionalFormatting>
  <conditionalFormatting sqref="D71:E71">
    <cfRule type="expression" dxfId="52" priority="164" stopIfTrue="1">
      <formula>IF(AND(OR($D$29="Yes",$D$29=""),OR($D$35="Yes",$D$35=""),D71=""),1,0)</formula>
    </cfRule>
  </conditionalFormatting>
  <conditionalFormatting sqref="D75:E75 D77:E77 D79:E79 D81:E81 D83 D85:E85 D87:E87 D89:E89">
    <cfRule type="expression" dxfId="51" priority="85" stopIfTrue="1">
      <formula>AND(OR($D$26="No",AND($D$26="Yes",$D$32="No")),OR($D$27="No",AND($D$27="Yes",$D$33="No")),OR($D$28="No",AND($D$28="Yes",$D$34="No")),OR($D$29="No",AND($D$29="Yes",$D$35="No")))</formula>
    </cfRule>
    <cfRule type="expression" dxfId="50" priority="86" stopIfTrue="1">
      <formula>IF(D75="",TRUE)</formula>
    </cfRule>
  </conditionalFormatting>
  <conditionalFormatting sqref="D9:G9">
    <cfRule type="expression" dxfId="49" priority="152" stopIfTrue="1">
      <formula>IF($D$9="",TRUE)</formula>
    </cfRule>
  </conditionalFormatting>
  <conditionalFormatting sqref="D8:J8">
    <cfRule type="expression" dxfId="48" priority="151" stopIfTrue="1">
      <formula>IF($D$8="",TRUE)</formula>
    </cfRule>
  </conditionalFormatting>
  <conditionalFormatting sqref="D10:J10">
    <cfRule type="expression" dxfId="47" priority="166" stopIfTrue="1">
      <formula>IF(AND($D$10="",$D$9=$R$9),TRUE)</formula>
    </cfRule>
    <cfRule type="expression" dxfId="46" priority="56" stopIfTrue="1">
      <formula>IF($D$9=$Q$9,TRUE)</formula>
    </cfRule>
  </conditionalFormatting>
  <conditionalFormatting sqref="D15:J15">
    <cfRule type="expression" dxfId="45" priority="153" stopIfTrue="1">
      <formula>IF($D$15="",TRUE)</formula>
    </cfRule>
  </conditionalFormatting>
  <conditionalFormatting sqref="D16:J16">
    <cfRule type="expression" dxfId="44" priority="154" stopIfTrue="1">
      <formula>IF($D$16="",TRUE)</formula>
    </cfRule>
  </conditionalFormatting>
  <conditionalFormatting sqref="D17:J17">
    <cfRule type="expression" dxfId="43" priority="22" stopIfTrue="1">
      <formula>IF($D$17="",TRUE)</formula>
    </cfRule>
  </conditionalFormatting>
  <conditionalFormatting sqref="D18:J18">
    <cfRule type="expression" dxfId="42" priority="156" stopIfTrue="1">
      <formula>IF($D$18="",TRUE)</formula>
    </cfRule>
  </conditionalFormatting>
  <conditionalFormatting sqref="D20:J20">
    <cfRule type="expression" dxfId="41" priority="35" stopIfTrue="1">
      <formula>IF($D$20="",TRUE)</formula>
    </cfRule>
  </conditionalFormatting>
  <conditionalFormatting sqref="G77:J77">
    <cfRule type="expression" dxfId="40" priority="57" stopIfTrue="1">
      <formula>IF(AND($D$77="Yes",$G$77=""),TRUE)</formula>
    </cfRule>
  </conditionalFormatting>
  <conditionalFormatting sqref="G85:J85">
    <cfRule type="expression" dxfId="39"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17" sqref="C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399" t="s">
        <v>15856</v>
      </c>
      <c r="B5" s="182" t="s">
        <v>1125</v>
      </c>
      <c r="C5" s="186" t="s">
        <v>1228</v>
      </c>
      <c r="D5" s="230"/>
      <c r="E5" s="182" t="s">
        <v>1104</v>
      </c>
      <c r="F5" s="182" t="s">
        <v>730</v>
      </c>
      <c r="G5" s="182" t="s">
        <v>13240</v>
      </c>
      <c r="H5" s="183">
        <v>0</v>
      </c>
      <c r="I5" s="184" t="s">
        <v>1663</v>
      </c>
      <c r="J5" s="184" t="s">
        <v>1664</v>
      </c>
      <c r="K5" s="224"/>
      <c r="L5" s="224"/>
      <c r="M5" s="224"/>
      <c r="N5" s="224"/>
      <c r="O5" s="224"/>
      <c r="P5" s="185"/>
      <c r="Q5" s="225"/>
      <c r="R5" s="182" t="s">
        <v>1228</v>
      </c>
      <c r="S5" s="181" t="str">
        <f t="shared" ref="S5" ca="1" si="0">IF(B5="","",IF(ISERROR(MATCH($E5,CL,0)),"Unknown",INDIRECT("'C'!$A$"&amp;MATCH($E5,CL,0)+1)))</f>
        <v>JP</v>
      </c>
      <c r="T5" s="181" t="str">
        <f ca="1">IF(B5="","",IF(ISERROR(MATCH($J5,[1]SorP!$B$1:$B$6279,0)),"",INDIRECT("'SorP'!$A$"&amp;MATCH($S5&amp;$J5,[1]SorP!C:C,0))))</f>
        <v>JP-14</v>
      </c>
      <c r="U5" s="201"/>
      <c r="V5" s="226">
        <f>IF(C5="",NA(),IF(OR(C5="Smelter not listed",C5="Smelter not yet identified"),MATCH($B5&amp;$D5,'[1]Smelter Look-up'!$J:$J,0),MATCH($B5&amp;$C5,'[1]Smelter Look-up'!$J:$J,0)))</f>
        <v>278</v>
      </c>
      <c r="X5" s="227">
        <f t="shared" ref="X5:X20" si="1">IF(AND(C5="Smelter not listed",OR(LEN(D5)=0,LEN(E5)=0)),1,0)</f>
        <v>0</v>
      </c>
      <c r="AB5" s="228" t="str">
        <f t="shared" ref="AB5:AB20" si="2">B5&amp;C5</f>
        <v>GoldTanaka Kikinzoku Kogyo K.K.</v>
      </c>
    </row>
    <row r="6" spans="1:34" s="227" customFormat="1" ht="19.899999999999999" customHeight="1">
      <c r="A6" s="182" t="s">
        <v>771</v>
      </c>
      <c r="B6" s="182" t="s">
        <v>1126</v>
      </c>
      <c r="C6" s="186" t="s">
        <v>817</v>
      </c>
      <c r="D6" s="230"/>
      <c r="E6" s="182" t="s">
        <v>1111</v>
      </c>
      <c r="F6" s="182" t="s">
        <v>771</v>
      </c>
      <c r="G6" s="182" t="s">
        <v>13240</v>
      </c>
      <c r="H6" s="183">
        <v>0</v>
      </c>
      <c r="I6" s="184" t="s">
        <v>1780</v>
      </c>
      <c r="J6" s="184" t="s">
        <v>8688</v>
      </c>
      <c r="K6" s="224"/>
      <c r="L6" s="224"/>
      <c r="M6" s="224"/>
      <c r="N6" s="224"/>
      <c r="O6" s="224"/>
      <c r="P6" s="185"/>
      <c r="Q6" s="225"/>
      <c r="R6" s="182" t="s">
        <v>817</v>
      </c>
      <c r="S6" s="181" t="str">
        <f t="shared" ref="S6:S20"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39" customHeight="1">
      <c r="A7" s="182" t="s">
        <v>781</v>
      </c>
      <c r="B7" s="182" t="s">
        <v>1126</v>
      </c>
      <c r="C7" s="186" t="s">
        <v>13801</v>
      </c>
      <c r="D7" s="230"/>
      <c r="E7" s="182" t="s">
        <v>1101</v>
      </c>
      <c r="F7" s="182" t="s">
        <v>781</v>
      </c>
      <c r="G7" s="182" t="s">
        <v>13240</v>
      </c>
      <c r="H7" s="183">
        <v>0</v>
      </c>
      <c r="I7" s="184" t="s">
        <v>1794</v>
      </c>
      <c r="J7" s="184" t="s">
        <v>12852</v>
      </c>
      <c r="K7" s="224"/>
      <c r="L7" s="224"/>
      <c r="M7" s="224"/>
      <c r="N7" s="224"/>
      <c r="O7" s="224"/>
      <c r="P7" s="185"/>
      <c r="Q7" s="225"/>
      <c r="R7" s="182" t="s">
        <v>13801</v>
      </c>
      <c r="S7" s="181" t="str">
        <f t="shared" ca="1" si="3"/>
        <v>ID</v>
      </c>
      <c r="T7" s="181" t="str">
        <f ca="1">IF(B7="","",IF(ISERROR(MATCH($J7,[1]SorP!$B$1:$B$6279,0)),"",INDIRECT("'SorP'!$A$"&amp;MATCH($S7&amp;$J7,[1]SorP!C:C,0))))</f>
        <v>ID-BB</v>
      </c>
      <c r="U7" s="201"/>
      <c r="V7" s="226">
        <f>IF(C7="",NA(),IF(OR(C7="Smelter not listed",C7="Smelter not yet identified"),MATCH($B7&amp;$D7,'[1]Smelter Look-up'!$J:$J,0),MATCH($B7&amp;$C7,'[1]Smelter Look-up'!$J:$J,0)))</f>
        <v>514</v>
      </c>
      <c r="X7" s="227">
        <f t="shared" si="1"/>
        <v>0</v>
      </c>
      <c r="AB7" s="228" t="str">
        <f t="shared" si="2"/>
        <v>TinPT Timah Tbk Mentok</v>
      </c>
    </row>
    <row r="8" spans="1:34" s="227" customFormat="1" ht="19.899999999999999" customHeight="1">
      <c r="A8" s="262" t="s">
        <v>800</v>
      </c>
      <c r="B8" s="182" t="s">
        <v>1126</v>
      </c>
      <c r="C8" s="186" t="s">
        <v>13802</v>
      </c>
      <c r="D8" s="230"/>
      <c r="E8" s="182" t="s">
        <v>1101</v>
      </c>
      <c r="F8" s="182" t="s">
        <v>800</v>
      </c>
      <c r="G8" s="182" t="s">
        <v>13240</v>
      </c>
      <c r="H8" s="183">
        <v>0</v>
      </c>
      <c r="I8" s="184" t="s">
        <v>1792</v>
      </c>
      <c r="J8" s="184" t="s">
        <v>6065</v>
      </c>
      <c r="K8" s="224"/>
      <c r="L8" s="224"/>
      <c r="M8" s="224"/>
      <c r="N8" s="224"/>
      <c r="O8" s="224"/>
      <c r="P8" s="185"/>
      <c r="Q8" s="225"/>
      <c r="R8" s="182" t="s">
        <v>13802</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t="s">
        <v>15857</v>
      </c>
      <c r="B9" s="182" t="s">
        <v>1126</v>
      </c>
      <c r="C9" s="186" t="s">
        <v>15533</v>
      </c>
      <c r="D9" s="230"/>
      <c r="E9" s="182" t="s">
        <v>1091</v>
      </c>
      <c r="F9" s="182" t="s">
        <v>1815</v>
      </c>
      <c r="G9" s="182" t="s">
        <v>13240</v>
      </c>
      <c r="H9" s="183">
        <v>0</v>
      </c>
      <c r="I9" s="184" t="s">
        <v>1816</v>
      </c>
      <c r="J9" s="184" t="s">
        <v>3153</v>
      </c>
      <c r="K9" s="224"/>
      <c r="L9" s="224"/>
      <c r="M9" s="224"/>
      <c r="N9" s="224"/>
      <c r="O9" s="224"/>
      <c r="P9" s="185"/>
      <c r="Q9" s="225"/>
      <c r="R9" s="182" t="s">
        <v>15533</v>
      </c>
      <c r="S9" s="181" t="str">
        <f t="shared" ca="1" si="3"/>
        <v>BE</v>
      </c>
      <c r="T9" s="181" t="str">
        <f ca="1">IF(B9="","",IF(ISERROR(MATCH($J9,[1]SorP!$B$1:$B$6279,0)),"",INDIRECT("'SorP'!$A$"&amp;MATCH($S9&amp;$J9,[1]SorP!C:C,0))))</f>
        <v>BE-VAN</v>
      </c>
      <c r="U9" s="201"/>
      <c r="V9" s="226">
        <f>IF(C9="",NA(),IF(OR(C9="Smelter not listed",C9="Smelter not yet identified"),MATCH($B9&amp;$D9,'[1]Smelter Look-up'!$J:$J,0),MATCH($B9&amp;$C9,'[1]Smelter Look-up'!$J:$J,0)))</f>
        <v>394</v>
      </c>
      <c r="X9" s="227">
        <f t="shared" si="1"/>
        <v>0</v>
      </c>
      <c r="AB9" s="228" t="str">
        <f t="shared" si="2"/>
        <v>TinAurubis Beerse</v>
      </c>
    </row>
    <row r="10" spans="1:34" s="227" customFormat="1" ht="19.899999999999999" customHeight="1">
      <c r="A10" s="262" t="s">
        <v>15858</v>
      </c>
      <c r="B10" s="182" t="s">
        <v>1126</v>
      </c>
      <c r="C10" s="186" t="s">
        <v>12430</v>
      </c>
      <c r="D10" s="230"/>
      <c r="E10" s="182" t="s">
        <v>1092</v>
      </c>
      <c r="F10" s="182" t="s">
        <v>772</v>
      </c>
      <c r="G10" s="182" t="s">
        <v>13240</v>
      </c>
      <c r="H10" s="183">
        <v>0</v>
      </c>
      <c r="I10" s="184" t="s">
        <v>1783</v>
      </c>
      <c r="J10" s="184" t="s">
        <v>1674</v>
      </c>
      <c r="K10" s="224"/>
      <c r="L10" s="224"/>
      <c r="M10" s="224"/>
      <c r="N10" s="224"/>
      <c r="O10" s="224"/>
      <c r="P10" s="185"/>
      <c r="Q10" s="225"/>
      <c r="R10" s="182" t="s">
        <v>12430</v>
      </c>
      <c r="S10" s="181" t="str">
        <f t="shared" ca="1" si="3"/>
        <v>BR</v>
      </c>
      <c r="T10" s="181" t="str">
        <f ca="1">IF(B10="","",IF(ISERROR(MATCH($J10,[1]SorP!$B$1:$B$6279,0)),"",INDIRECT("'SorP'!$A$"&amp;MATCH($S10&amp;$J10,[1]SorP!C:C,0))))</f>
        <v>BR-SP</v>
      </c>
      <c r="U10" s="201"/>
      <c r="V10" s="226">
        <f>IF(C10="",NA(),IF(OR(C10="Smelter not listed",C10="Smelter not yet identified"),MATCH($B10&amp;$D10,'[1]Smelter Look-up'!$J:$J,0),MATCH($B10&amp;$C10,'[1]Smelter Look-up'!$J:$J,0)))</f>
        <v>465</v>
      </c>
      <c r="X10" s="227">
        <f t="shared" si="1"/>
        <v>0</v>
      </c>
      <c r="AB10" s="228" t="str">
        <f t="shared" si="2"/>
        <v>TinMineracao Taboca S.A.</v>
      </c>
    </row>
    <row r="11" spans="1:34" s="227" customFormat="1" ht="19.899999999999999" customHeight="1">
      <c r="A11" s="262" t="s">
        <v>15859</v>
      </c>
      <c r="B11" s="182" t="s">
        <v>1126</v>
      </c>
      <c r="C11" s="186" t="s">
        <v>1030</v>
      </c>
      <c r="D11" s="230"/>
      <c r="E11" s="182" t="s">
        <v>876</v>
      </c>
      <c r="F11" s="182" t="s">
        <v>773</v>
      </c>
      <c r="G11" s="182" t="s">
        <v>13240</v>
      </c>
      <c r="H11" s="183">
        <v>0</v>
      </c>
      <c r="I11" s="184" t="s">
        <v>1785</v>
      </c>
      <c r="J11" s="184" t="s">
        <v>9115</v>
      </c>
      <c r="K11" s="224"/>
      <c r="L11" s="224"/>
      <c r="M11" s="224"/>
      <c r="N11" s="224"/>
      <c r="O11" s="224"/>
      <c r="P11" s="185"/>
      <c r="Q11" s="225"/>
      <c r="R11" s="182" t="s">
        <v>1030</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25.5" customHeight="1">
      <c r="A12" s="262" t="s">
        <v>15860</v>
      </c>
      <c r="B12" s="182" t="s">
        <v>1126</v>
      </c>
      <c r="C12" s="186" t="s">
        <v>13803</v>
      </c>
      <c r="D12" s="230"/>
      <c r="E12" s="182" t="s">
        <v>2430</v>
      </c>
      <c r="F12" s="182" t="s">
        <v>777</v>
      </c>
      <c r="G12" s="182" t="s">
        <v>13240</v>
      </c>
      <c r="H12" s="183">
        <v>0</v>
      </c>
      <c r="I12" s="184" t="s">
        <v>1769</v>
      </c>
      <c r="J12" s="184" t="s">
        <v>1769</v>
      </c>
      <c r="K12" s="224"/>
      <c r="L12" s="224"/>
      <c r="M12" s="224"/>
      <c r="N12" s="224"/>
      <c r="O12" s="224"/>
      <c r="P12" s="185"/>
      <c r="Q12" s="225"/>
      <c r="R12" s="182" t="s">
        <v>13803</v>
      </c>
      <c r="S12" s="181" t="str">
        <f t="shared" ca="1" si="3"/>
        <v>BO</v>
      </c>
      <c r="T12" s="181" t="str">
        <f ca="1">IF(B12="","",IF(ISERROR(MATCH($J12,[1]SorP!$B$1:$B$6279,0)),"",INDIRECT("'SorP'!$A$"&amp;MATCH($S12&amp;$J12,[1]SorP!C:C,0))))</f>
        <v>BO-O</v>
      </c>
      <c r="U12" s="201"/>
      <c r="V12" s="226">
        <f>IF(C12="",NA(),IF(OR(C12="Smelter not listed",C12="Smelter not yet identified"),MATCH($B12&amp;$D12,'[1]Smelter Look-up'!$J:$J,0),MATCH($B12&amp;$C12,'[1]Smelter Look-up'!$J:$J,0)))</f>
        <v>482</v>
      </c>
      <c r="X12" s="227">
        <f t="shared" si="1"/>
        <v>0</v>
      </c>
      <c r="AB12" s="228" t="str">
        <f t="shared" si="2"/>
        <v>TinOperaciones Metalurgicas S.A.</v>
      </c>
    </row>
    <row r="13" spans="1:34" s="227" customFormat="1" ht="19.899999999999999" customHeight="1">
      <c r="A13" s="262" t="s">
        <v>15861</v>
      </c>
      <c r="B13" s="182" t="s">
        <v>1126</v>
      </c>
      <c r="C13" s="186" t="s">
        <v>1027</v>
      </c>
      <c r="D13" s="230"/>
      <c r="E13" s="182" t="s">
        <v>884</v>
      </c>
      <c r="F13" s="182" t="s">
        <v>784</v>
      </c>
      <c r="G13" s="182" t="s">
        <v>13240</v>
      </c>
      <c r="H13" s="183">
        <v>0</v>
      </c>
      <c r="I13" s="184" t="s">
        <v>1795</v>
      </c>
      <c r="J13" s="184" t="s">
        <v>1796</v>
      </c>
      <c r="K13" s="224"/>
      <c r="L13" s="224"/>
      <c r="M13" s="224"/>
      <c r="N13" s="224"/>
      <c r="O13" s="224"/>
      <c r="P13" s="185"/>
      <c r="Q13" s="225"/>
      <c r="R13" s="182" t="s">
        <v>1027</v>
      </c>
      <c r="S13" s="181" t="str">
        <f t="shared" ca="1" si="3"/>
        <v>TH</v>
      </c>
      <c r="T13" s="181" t="str">
        <f ca="1">IF(B13="","",IF(ISERROR(MATCH($J13,[1]SorP!$B$1:$B$6279,0)),"",INDIRECT("'SorP'!$A$"&amp;MATCH($S13&amp;$J13,[1]SorP!C:C,0))))</f>
        <v>TH-83</v>
      </c>
      <c r="U13" s="201"/>
      <c r="V13" s="226">
        <f>IF(C13="",NA(),IF(OR(C13="Smelter not listed",C13="Smelter not yet identified"),MATCH($B13&amp;$D13,'[1]Smelter Look-up'!$J:$J,0),MATCH($B13&amp;$C13,'[1]Smelter Look-up'!$J:$J,0)))</f>
        <v>526</v>
      </c>
      <c r="X13" s="227">
        <f t="shared" si="1"/>
        <v>0</v>
      </c>
      <c r="AB13" s="228" t="str">
        <f t="shared" si="2"/>
        <v>TinThaisarco</v>
      </c>
    </row>
    <row r="14" spans="1:34" s="227" customFormat="1" ht="19.899999999999999" customHeight="1">
      <c r="A14" s="262" t="s">
        <v>15862</v>
      </c>
      <c r="B14" s="182" t="s">
        <v>1126</v>
      </c>
      <c r="C14" s="186" t="s">
        <v>811</v>
      </c>
      <c r="D14" s="230"/>
      <c r="E14" s="182" t="s">
        <v>878</v>
      </c>
      <c r="F14" s="182" t="s">
        <v>766</v>
      </c>
      <c r="G14" s="182" t="s">
        <v>13240</v>
      </c>
      <c r="H14" s="183">
        <v>0</v>
      </c>
      <c r="I14" s="184" t="s">
        <v>1771</v>
      </c>
      <c r="J14" s="184" t="s">
        <v>9501</v>
      </c>
      <c r="K14" s="224"/>
      <c r="L14" s="224"/>
      <c r="M14" s="224"/>
      <c r="N14" s="224"/>
      <c r="O14" s="224"/>
      <c r="P14" s="185"/>
      <c r="Q14" s="225"/>
      <c r="R14" s="182" t="s">
        <v>811</v>
      </c>
      <c r="S14" s="181" t="str">
        <f t="shared" ca="1" si="3"/>
        <v>PL</v>
      </c>
      <c r="T14" s="181" t="str">
        <f ca="1">IF(B14="","",IF(ISERROR(MATCH($J14,[1]SorP!$B$1:$B$6279,0)),"",INDIRECT("'SorP'!$A$"&amp;MATCH($S14&amp;$J14,[1]SorP!C:C,0))))</f>
        <v>PL-18</v>
      </c>
      <c r="U14" s="201"/>
      <c r="V14" s="226">
        <f>IF(C14="",NA(),IF(OR(C14="Smelter not listed",C14="Smelter not yet identified"),MATCH($B14&amp;$D14,'[1]Smelter Look-up'!$J:$J,0),MATCH($B14&amp;$C14,'[1]Smelter Look-up'!$J:$J,0)))</f>
        <v>430</v>
      </c>
      <c r="X14" s="227">
        <f t="shared" si="1"/>
        <v>0</v>
      </c>
      <c r="AB14" s="228" t="str">
        <f t="shared" si="2"/>
        <v>TinFenix Metals</v>
      </c>
    </row>
    <row r="15" spans="1:34" s="227" customFormat="1" ht="33" customHeight="1">
      <c r="A15" s="262" t="s">
        <v>15863</v>
      </c>
      <c r="B15" s="182" t="s">
        <v>1126</v>
      </c>
      <c r="C15" s="186" t="s">
        <v>15492</v>
      </c>
      <c r="D15" s="230"/>
      <c r="E15" s="182" t="s">
        <v>1101</v>
      </c>
      <c r="F15" s="182" t="s">
        <v>15493</v>
      </c>
      <c r="G15" s="182" t="s">
        <v>13240</v>
      </c>
      <c r="H15" s="183">
        <v>0</v>
      </c>
      <c r="I15" s="184" t="s">
        <v>15143</v>
      </c>
      <c r="J15" s="184" t="s">
        <v>12852</v>
      </c>
      <c r="K15" s="224"/>
      <c r="L15" s="224"/>
      <c r="M15" s="224"/>
      <c r="N15" s="224"/>
      <c r="O15" s="224"/>
      <c r="P15" s="185"/>
      <c r="Q15" s="225"/>
      <c r="R15" s="182" t="s">
        <v>15492</v>
      </c>
      <c r="S15" s="181" t="str">
        <f t="shared" ca="1" si="3"/>
        <v>ID</v>
      </c>
      <c r="T15" s="181" t="str">
        <f ca="1">IF(B15="","",IF(ISERROR(MATCH($J15,[1]SorP!$B$1:$B$6279,0)),"",INDIRECT("'SorP'!$A$"&amp;MATCH($S15&amp;$J15,[1]SorP!C:C,0))))</f>
        <v>ID-BB</v>
      </c>
      <c r="U15" s="201"/>
      <c r="V15" s="226">
        <f>IF(C15="",NA(),IF(OR(C15="Smelter not listed",C15="Smelter not yet identified"),MATCH($B15&amp;$D15,'[1]Smelter Look-up'!$J:$J,0),MATCH($B15&amp;$C15,'[1]Smelter Look-up'!$J:$J,0)))</f>
        <v>508</v>
      </c>
      <c r="X15" s="227">
        <f t="shared" si="1"/>
        <v>0</v>
      </c>
      <c r="AB15" s="228" t="str">
        <f t="shared" si="2"/>
        <v>TinPT Sariwiguna Binasentosa</v>
      </c>
    </row>
    <row r="16" spans="1:34" s="227" customFormat="1" ht="51">
      <c r="A16" s="262" t="s">
        <v>15864</v>
      </c>
      <c r="B16" s="182" t="s">
        <v>1126</v>
      </c>
      <c r="C16" s="186" t="s">
        <v>1322</v>
      </c>
      <c r="D16" s="230"/>
      <c r="E16" s="182" t="s">
        <v>1096</v>
      </c>
      <c r="F16" s="182" t="s">
        <v>770</v>
      </c>
      <c r="G16" s="182" t="s">
        <v>13240</v>
      </c>
      <c r="H16" s="183">
        <v>0</v>
      </c>
      <c r="I16" s="184" t="s">
        <v>1775</v>
      </c>
      <c r="J16" s="184" t="s">
        <v>13603</v>
      </c>
      <c r="K16" s="224"/>
      <c r="L16" s="224"/>
      <c r="M16" s="224"/>
      <c r="N16" s="224"/>
      <c r="O16" s="224"/>
      <c r="P16" s="185"/>
      <c r="Q16" s="225"/>
      <c r="R16" s="182" t="s">
        <v>1322</v>
      </c>
      <c r="S16" s="181" t="str">
        <f t="shared" ca="1" si="3"/>
        <v>CN</v>
      </c>
      <c r="T16" s="181" t="str">
        <f ca="1">IF(B16="","",IF(ISERROR(MATCH($J16,[1]SorP!$B$1:$B$6279,0)),"",INDIRECT("'SorP'!$A$"&amp;MATCH($S16&amp;$J16,[1]SorP!C:C,0))))</f>
        <v>CN-GX</v>
      </c>
      <c r="U16" s="201"/>
      <c r="V16" s="226">
        <f>IF(C16="",NA(),IF(OR(C16="Smelter not listed",C16="Smelter not yet identified"),MATCH($B16&amp;$D16,'[1]Smelter Look-up'!$J:$J,0),MATCH($B16&amp;$C16,'[1]Smelter Look-up'!$J:$J,0)))</f>
        <v>403</v>
      </c>
      <c r="X16" s="227">
        <f t="shared" si="1"/>
        <v>0</v>
      </c>
      <c r="AB16" s="228" t="str">
        <f t="shared" si="2"/>
        <v>TinChina Tin Group Co., Ltd.</v>
      </c>
    </row>
    <row r="17" spans="1:28" s="227" customFormat="1" ht="51">
      <c r="A17" s="262" t="s">
        <v>15865</v>
      </c>
      <c r="B17" s="182" t="s">
        <v>1126</v>
      </c>
      <c r="C17" s="186" t="s">
        <v>2157</v>
      </c>
      <c r="D17" s="230"/>
      <c r="E17" s="182" t="s">
        <v>1101</v>
      </c>
      <c r="F17" s="182" t="s">
        <v>780</v>
      </c>
      <c r="G17" s="182" t="s">
        <v>13240</v>
      </c>
      <c r="H17" s="183">
        <v>0</v>
      </c>
      <c r="I17" s="184" t="s">
        <v>1767</v>
      </c>
      <c r="J17" s="184" t="s">
        <v>12852</v>
      </c>
      <c r="K17" s="224"/>
      <c r="L17" s="224"/>
      <c r="M17" s="224"/>
      <c r="N17" s="224"/>
      <c r="O17" s="224"/>
      <c r="P17" s="185"/>
      <c r="Q17" s="225"/>
      <c r="R17" s="182" t="s">
        <v>2157</v>
      </c>
      <c r="S17" s="181" t="str">
        <f t="shared" ca="1" si="3"/>
        <v>ID</v>
      </c>
      <c r="T17" s="181" t="str">
        <f ca="1">IF(B17="","",IF(ISERROR(MATCH($J17,[1]SorP!$B$1:$B$6279,0)),"",INDIRECT("'SorP'!$A$"&amp;MATCH($S17&amp;$J17,[1]SorP!C:C,0))))</f>
        <v>ID-BB</v>
      </c>
      <c r="U17" s="201"/>
      <c r="V17" s="226">
        <f>IF(C17="",NA(),IF(OR(C17="Smelter not listed",C17="Smelter not yet identified"),MATCH($B17&amp;$D17,'[1]Smelter Look-up'!$J:$J,0),MATCH($B17&amp;$C17,'[1]Smelter Look-up'!$J:$J,0)))</f>
        <v>507</v>
      </c>
      <c r="X17" s="227">
        <f t="shared" si="1"/>
        <v>0</v>
      </c>
      <c r="AB17" s="228" t="str">
        <f t="shared" si="2"/>
        <v>TinPT Refined Bangka Tin</v>
      </c>
    </row>
    <row r="18" spans="1:28" s="227" customFormat="1" ht="51">
      <c r="A18" s="262" t="s">
        <v>15866</v>
      </c>
      <c r="B18" s="182" t="s">
        <v>1126</v>
      </c>
      <c r="C18" s="186" t="s">
        <v>15115</v>
      </c>
      <c r="D18" s="230"/>
      <c r="E18" s="182" t="s">
        <v>1101</v>
      </c>
      <c r="F18" s="182" t="s">
        <v>15116</v>
      </c>
      <c r="G18" s="182" t="s">
        <v>13240</v>
      </c>
      <c r="H18" s="183">
        <v>0</v>
      </c>
      <c r="I18" s="184" t="s">
        <v>15143</v>
      </c>
      <c r="J18" s="184" t="s">
        <v>12852</v>
      </c>
      <c r="K18" s="224"/>
      <c r="L18" s="224"/>
      <c r="M18" s="224"/>
      <c r="N18" s="224"/>
      <c r="O18" s="224"/>
      <c r="P18" s="185"/>
      <c r="Q18" s="225"/>
      <c r="R18" s="182" t="s">
        <v>15115</v>
      </c>
      <c r="S18" s="181" t="str">
        <f t="shared" ca="1" si="3"/>
        <v>ID</v>
      </c>
      <c r="T18" s="181" t="str">
        <f ca="1">IF(B18="","",IF(ISERROR(MATCH($J18,[1]SorP!$B$1:$B$6279,0)),"",INDIRECT("'SorP'!$A$"&amp;MATCH($S18&amp;$J18,[1]SorP!C:C,0))))</f>
        <v>ID-BB</v>
      </c>
      <c r="U18" s="201"/>
      <c r="V18" s="226">
        <f>IF(C18="",NA(),IF(OR(C18="Smelter not listed",C18="Smelter not yet identified"),MATCH($B18&amp;$D18,'[1]Smelter Look-up'!$J:$J,0),MATCH($B18&amp;$C18,'[1]Smelter Look-up'!$J:$J,0)))</f>
        <v>509</v>
      </c>
      <c r="X18" s="227">
        <f t="shared" si="1"/>
        <v>0</v>
      </c>
      <c r="AB18" s="228" t="str">
        <f t="shared" si="2"/>
        <v>TinPT Stanindo Inti Perkasa</v>
      </c>
    </row>
    <row r="19" spans="1:28" s="227" customFormat="1" ht="20.25" customHeight="1">
      <c r="A19" s="262" t="s">
        <v>15867</v>
      </c>
      <c r="B19" s="182" t="s">
        <v>1126</v>
      </c>
      <c r="C19" s="186" t="s">
        <v>1396</v>
      </c>
      <c r="D19" s="230"/>
      <c r="E19" s="182" t="s">
        <v>877</v>
      </c>
      <c r="F19" s="182" t="s">
        <v>1397</v>
      </c>
      <c r="G19" s="182" t="s">
        <v>13240</v>
      </c>
      <c r="H19" s="183">
        <v>0</v>
      </c>
      <c r="I19" s="184" t="s">
        <v>12942</v>
      </c>
      <c r="J19" s="184" t="s">
        <v>9451</v>
      </c>
      <c r="K19" s="224"/>
      <c r="L19" s="224"/>
      <c r="M19" s="224"/>
      <c r="N19" s="224"/>
      <c r="O19" s="224"/>
      <c r="P19" s="185"/>
      <c r="Q19" s="225"/>
      <c r="R19" s="182" t="s">
        <v>1396</v>
      </c>
      <c r="S19" s="181" t="str">
        <f t="shared" ca="1" si="3"/>
        <v>PH</v>
      </c>
      <c r="T19" s="181" t="str">
        <f ca="1">IF(B19="","",IF(ISERROR(MATCH($J19,[1]SorP!$B$1:$B$6279,0)),"",INDIRECT("'SorP'!$A$"&amp;MATCH($S19&amp;$J19,[1]SorP!C:C,0))))</f>
        <v>PH-CAV</v>
      </c>
      <c r="U19" s="201"/>
      <c r="V19" s="226">
        <f>IF(C19="",NA(),IF(OR(C19="Smelter not listed",C19="Smelter not yet identified"),MATCH($B19&amp;$D19,'[1]Smelter Look-up'!$J:$J,0),MATCH($B19&amp;$C19,'[1]Smelter Look-up'!$J:$J,0)))</f>
        <v>480</v>
      </c>
      <c r="X19" s="227">
        <f t="shared" si="1"/>
        <v>0</v>
      </c>
      <c r="AB19" s="228" t="str">
        <f t="shared" si="2"/>
        <v>TinO.M. Manufacturing Philippines, Inc.</v>
      </c>
    </row>
    <row r="20" spans="1:28" s="227" customFormat="1" ht="19.899999999999999" customHeight="1">
      <c r="A20" s="262" t="s">
        <v>760</v>
      </c>
      <c r="B20" s="182" t="s">
        <v>1127</v>
      </c>
      <c r="C20" s="186" t="s">
        <v>2445</v>
      </c>
      <c r="D20" s="230"/>
      <c r="E20" s="182" t="s">
        <v>1104</v>
      </c>
      <c r="F20" s="182" t="s">
        <v>760</v>
      </c>
      <c r="G20" s="182" t="s">
        <v>13240</v>
      </c>
      <c r="H20" s="183">
        <v>0</v>
      </c>
      <c r="I20" s="184" t="s">
        <v>1734</v>
      </c>
      <c r="J20" s="184" t="s">
        <v>1551</v>
      </c>
      <c r="K20" s="224"/>
      <c r="L20" s="224"/>
      <c r="M20" s="224"/>
      <c r="N20" s="224"/>
      <c r="O20" s="224"/>
      <c r="P20" s="185"/>
      <c r="Q20" s="225"/>
      <c r="R20" s="182" t="s">
        <v>2445</v>
      </c>
      <c r="S20" s="181" t="str">
        <f t="shared" ca="1" si="3"/>
        <v>JP</v>
      </c>
      <c r="T20" s="181" t="str">
        <f ca="1">IF(B20="","",IF(ISERROR(MATCH($J20,[1]SorP!$B$1:$B$6279,0)),"",INDIRECT("'SorP'!$A$"&amp;MATCH($S20&amp;$J20,[1]SorP!C:C,0))))</f>
        <v>JP-28</v>
      </c>
      <c r="U20" s="201"/>
      <c r="V20" s="226">
        <f>IF(C20="",NA(),IF(OR(C20="Smelter not listed",C20="Smelter not yet identified"),MATCH($B20&amp;$D20,'[1]Smelter Look-up'!$J:$J,0),MATCH($B20&amp;$C20,'[1]Smelter Look-up'!$J:$J,0)))</f>
        <v>371</v>
      </c>
      <c r="X20" s="227">
        <f t="shared" si="1"/>
        <v>0</v>
      </c>
      <c r="AB20" s="228" t="str">
        <f t="shared" si="2"/>
        <v>TantalumTaki Chemical Co., Ltd.</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ref="S6:S37" ca="1" si="4">IF(B21="","",IF(ISERROR(MATCH($E21,CL,0)),"Unknown",INDIRECT("'C'!$A$"&amp;MATCH($E21,CL,0)+1)))</f>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ref="X6:X37" ca="1" si="5">IF(AND(C21="Smelter not listed",OR(LEN(D21)=0,LEN(E21)=0)),1,0)</f>
        <v>0</v>
      </c>
      <c r="AB21" s="228" t="str">
        <f t="shared" ref="AB6:AB37" si="6">B21&amp;C21</f>
        <v/>
      </c>
    </row>
    <row r="22" spans="1:28" s="227" customFormat="1" ht="5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conditionalFormatting sqref="B21:B2504">
    <cfRule type="expression" dxfId="38" priority="21" stopIfTrue="1">
      <formula>IF(B21="",TRUE)</formula>
    </cfRule>
    <cfRule type="expression" dxfId="37" priority="24" stopIfTrue="1">
      <formula>IF(AND(COUNTIF(MetalSmelter,B21&amp;C21)=0,LEN(C21)&gt;0),TRUE,FALSE)</formula>
    </cfRule>
  </conditionalFormatting>
  <conditionalFormatting sqref="C21:C2504">
    <cfRule type="expression" dxfId="36" priority="19" stopIfTrue="1">
      <formula>IF(AND(B21&lt;&gt;"",C21=""),TRUE)</formula>
    </cfRule>
  </conditionalFormatting>
  <conditionalFormatting sqref="D21:D2504">
    <cfRule type="expression" dxfId="35" priority="28" stopIfTrue="1">
      <formula>IF(AND(LEN($C21)&gt;0,AND($C21&lt;&gt;"Smelter Not Listed",ISBLANK($D21))),1,0)</formula>
    </cfRule>
    <cfRule type="expression" dxfId="34" priority="35" stopIfTrue="1">
      <formula>IF(AND(D21="",$C21=$X$4),TRUE)</formula>
    </cfRule>
    <cfRule type="expression" dxfId="33" priority="36" stopIfTrue="1">
      <formula>IF(FIND("!",D21),TRUE)</formula>
    </cfRule>
  </conditionalFormatting>
  <conditionalFormatting sqref="E21:E2504 R21:R2504">
    <cfRule type="expression" dxfId="32" priority="22" stopIfTrue="1">
      <formula>IF(AND(E21="",$C21=$X$4),TRUE)</formula>
    </cfRule>
    <cfRule type="expression" dxfId="31" priority="23" stopIfTrue="1">
      <formula>IF(FIND("!",E21),TRUE)</formula>
    </cfRule>
  </conditionalFormatting>
  <conditionalFormatting sqref="F21:F2504">
    <cfRule type="expression" dxfId="30" priority="20" stopIfTrue="1">
      <formula>IF(AND(LEN($A21)&gt;0,$A21&lt;&gt;$F21),TRUE,FALSE)</formula>
    </cfRule>
  </conditionalFormatting>
  <conditionalFormatting sqref="G21:G2504">
    <cfRule type="expression" dxfId="29" priority="37" stopIfTrue="1">
      <formula>IF(FIND("Enter smelter details",G21),TRUE)</formula>
    </cfRule>
  </conditionalFormatting>
  <conditionalFormatting sqref="B5:B19">
    <cfRule type="expression" dxfId="16" priority="10" stopIfTrue="1">
      <formula>IF(B5="",TRUE)</formula>
    </cfRule>
    <cfRule type="expression" dxfId="15" priority="13" stopIfTrue="1">
      <formula>IF(AND(COUNTIF(MetalSmelter,B5&amp;C5)=0,LEN(C5)&gt;0),TRUE,FALSE)</formula>
    </cfRule>
  </conditionalFormatting>
  <conditionalFormatting sqref="C5:C19">
    <cfRule type="expression" dxfId="14" priority="8" stopIfTrue="1">
      <formula>IF(AND(B5&lt;&gt;"",C5=""),TRUE)</formula>
    </cfRule>
  </conditionalFormatting>
  <conditionalFormatting sqref="D5:D20">
    <cfRule type="expression" dxfId="13" priority="14" stopIfTrue="1">
      <formula>IF(AND(LEN($C5)&gt;0,AND($C5&lt;&gt;"Smelter Not Listed",ISBLANK($D5))),1,0)</formula>
    </cfRule>
    <cfRule type="expression" dxfId="12" priority="15" stopIfTrue="1">
      <formula>IF(AND(D5="",$C5=$X$4),TRUE)</formula>
    </cfRule>
    <cfRule type="expression" dxfId="11" priority="16" stopIfTrue="1">
      <formula>IF(FIND("!",D5),TRUE)</formula>
    </cfRule>
  </conditionalFormatting>
  <conditionalFormatting sqref="R5:R20 E5:E20">
    <cfRule type="expression" dxfId="10" priority="11" stopIfTrue="1">
      <formula>IF(AND(E5="",$C5=$X$4),TRUE)</formula>
    </cfRule>
    <cfRule type="expression" dxfId="9" priority="12" stopIfTrue="1">
      <formula>IF(FIND("!",E5),TRUE)</formula>
    </cfRule>
  </conditionalFormatting>
  <conditionalFormatting sqref="F5:F19">
    <cfRule type="expression" dxfId="8" priority="9" stopIfTrue="1">
      <formula>IF(AND(LEN($A5)&gt;0,$A5&lt;&gt;$F5),TRUE,FALSE)</formula>
    </cfRule>
  </conditionalFormatting>
  <conditionalFormatting sqref="G5:G19">
    <cfRule type="expression" dxfId="7" priority="17" stopIfTrue="1">
      <formula>IF(FIND("Enter smelter details",G5),TRUE)</formula>
    </cfRule>
  </conditionalFormatting>
  <conditionalFormatting sqref="A6">
    <cfRule type="expression" dxfId="6" priority="7" stopIfTrue="1">
      <formula>IF(AND(LEN($A6)&gt;0,$A6&lt;&gt;$F6),TRUE,FALSE)</formula>
    </cfRule>
  </conditionalFormatting>
  <conditionalFormatting sqref="A7">
    <cfRule type="expression" dxfId="5" priority="6" stopIfTrue="1">
      <formula>IF(AND(LEN($A7)&gt;0,$A7&lt;&gt;$F7),TRUE,FALSE)</formula>
    </cfRule>
  </conditionalFormatting>
  <conditionalFormatting sqref="B20">
    <cfRule type="expression" dxfId="4" priority="3" stopIfTrue="1">
      <formula>IF(B20="",TRUE)</formula>
    </cfRule>
    <cfRule type="expression" dxfId="3" priority="4" stopIfTrue="1">
      <formula>IF(AND(COUNTIF(MetalSmelter,B20&amp;C20)=0,LEN(C20)&gt;0),TRUE,FALSE)</formula>
    </cfRule>
  </conditionalFormatting>
  <conditionalFormatting sqref="C20">
    <cfRule type="expression" dxfId="2" priority="1" stopIfTrue="1">
      <formula>IF(AND(B20&lt;&gt;"",C20=""),TRUE)</formula>
    </cfRule>
  </conditionalFormatting>
  <conditionalFormatting sqref="F20">
    <cfRule type="expression" dxfId="1" priority="2" stopIfTrue="1">
      <formula>IF(AND(LEN($A20)&gt;0,$A20&lt;&gt;$F20),TRUE,FALSE)</formula>
    </cfRule>
  </conditionalFormatting>
  <conditionalFormatting sqref="G20">
    <cfRule type="expression" dxfId="0" priority="5" stopIfTrue="1">
      <formula>IF(FIND("Enter smelter details",G20),TRUE)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Kamaya Electric Co.,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refer to Product List</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Masami Watanabe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watanabe@kamaya.co.jp</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+81-125-65-2171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Makoto Suzuki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smakoto@kamaya.co.jp</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http://www.kamaya.co.jp/about-csr.php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28" priority="347" stopIfTrue="1">
      <formula>$F4=0</formula>
    </cfRule>
    <cfRule type="expression" dxfId="27" priority="348" stopIfTrue="1">
      <formula>$H4=0</formula>
    </cfRule>
    <cfRule type="expression" dxfId="26" priority="349" stopIfTrue="1">
      <formula>$H4=1</formula>
    </cfRule>
  </conditionalFormatting>
  <conditionalFormatting sqref="A5:A13">
    <cfRule type="expression" dxfId="25" priority="49" stopIfTrue="1">
      <formula>$F5=0</formula>
    </cfRule>
    <cfRule type="expression" dxfId="24" priority="50" stopIfTrue="1">
      <formula>AND($F5=1,$G5=0)</formula>
    </cfRule>
    <cfRule type="expression" dxfId="23" priority="51" stopIfTrue="1">
      <formula>AND($F5&lt;&gt;0,$G5&lt;&gt;0)</formula>
    </cfRule>
  </conditionalFormatting>
  <conditionalFormatting sqref="A29:A32">
    <cfRule type="expression" dxfId="22" priority="2" stopIfTrue="1">
      <formula>$F29=0</formula>
    </cfRule>
    <cfRule type="expression" dxfId="21" priority="3" stopIfTrue="1">
      <formula>$H29=0</formula>
    </cfRule>
    <cfRule type="expression" dxfId="20" priority="4" stopIfTrue="1">
      <formula>$H29=1</formula>
    </cfRule>
  </conditionalFormatting>
  <conditionalFormatting sqref="B65:B69">
    <cfRule type="expression" dxfId="19" priority="1" stopIfTrue="1">
      <formula>IF(F65=0,TRUE)</formula>
    </cfRule>
  </conditionalFormatting>
  <conditionalFormatting sqref="D56">
    <cfRule type="expression" dxfId="18"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15806</v>
      </c>
      <c r="C6" s="98" t="s">
        <v>15807</v>
      </c>
      <c r="D6" s="98" t="s">
        <v>15808</v>
      </c>
      <c r="E6" s="276"/>
    </row>
    <row r="7" spans="1:6" ht="15.75">
      <c r="A7" s="129"/>
      <c r="B7" s="274" t="s">
        <v>15809</v>
      </c>
      <c r="C7" s="98" t="s">
        <v>15807</v>
      </c>
      <c r="D7" s="98" t="s">
        <v>1126</v>
      </c>
      <c r="E7" s="276"/>
    </row>
    <row r="8" spans="1:6" ht="15.75">
      <c r="A8" s="129"/>
      <c r="B8" s="274" t="s">
        <v>15810</v>
      </c>
      <c r="C8" s="98" t="s">
        <v>15807</v>
      </c>
      <c r="D8" s="98" t="s">
        <v>15808</v>
      </c>
      <c r="E8" s="276"/>
    </row>
    <row r="9" spans="1:6" ht="15.75">
      <c r="A9" s="129"/>
      <c r="B9" s="274" t="s">
        <v>15811</v>
      </c>
      <c r="C9" s="98" t="s">
        <v>15807</v>
      </c>
      <c r="D9" s="98" t="s">
        <v>15808</v>
      </c>
      <c r="E9" s="276"/>
    </row>
    <row r="10" spans="1:6" ht="31.5">
      <c r="A10" s="129"/>
      <c r="B10" s="274" t="s">
        <v>15812</v>
      </c>
      <c r="C10" s="98" t="s">
        <v>15807</v>
      </c>
      <c r="D10" s="98" t="s">
        <v>15813</v>
      </c>
      <c r="E10" s="276"/>
    </row>
    <row r="11" spans="1:6" ht="15.75">
      <c r="A11" s="129"/>
      <c r="B11" s="274" t="s">
        <v>15814</v>
      </c>
      <c r="C11" s="98" t="s">
        <v>15807</v>
      </c>
      <c r="D11" s="98" t="s">
        <v>15808</v>
      </c>
      <c r="E11" s="276"/>
    </row>
    <row r="12" spans="1:6" ht="15.75">
      <c r="A12" s="129"/>
      <c r="B12" s="274" t="s">
        <v>15815</v>
      </c>
      <c r="C12" s="98" t="s">
        <v>15807</v>
      </c>
      <c r="D12" s="98" t="s">
        <v>15808</v>
      </c>
      <c r="E12" s="276"/>
    </row>
    <row r="13" spans="1:6" ht="15.75">
      <c r="A13" s="129"/>
      <c r="B13" s="274" t="s">
        <v>15816</v>
      </c>
      <c r="C13" s="98" t="s">
        <v>15807</v>
      </c>
      <c r="D13" s="98" t="s">
        <v>15808</v>
      </c>
      <c r="E13" s="276"/>
    </row>
    <row r="14" spans="1:6" ht="15.75">
      <c r="A14" s="129"/>
      <c r="B14" s="274" t="s">
        <v>15817</v>
      </c>
      <c r="C14" s="98" t="s">
        <v>15807</v>
      </c>
      <c r="D14" s="98" t="s">
        <v>15808</v>
      </c>
      <c r="E14" s="276"/>
    </row>
    <row r="15" spans="1:6" ht="15.75">
      <c r="A15" s="129"/>
      <c r="B15" s="274" t="s">
        <v>15818</v>
      </c>
      <c r="C15" s="98" t="s">
        <v>15807</v>
      </c>
      <c r="D15" s="98" t="s">
        <v>15808</v>
      </c>
      <c r="E15" s="276"/>
    </row>
    <row r="16" spans="1:6" ht="15.75">
      <c r="A16" s="129"/>
      <c r="B16" s="274" t="s">
        <v>15819</v>
      </c>
      <c r="C16" s="98" t="s">
        <v>15807</v>
      </c>
      <c r="D16" s="98" t="s">
        <v>15808</v>
      </c>
      <c r="E16" s="276"/>
    </row>
    <row r="17" spans="1:5" ht="15.75">
      <c r="A17" s="129"/>
      <c r="B17" s="274" t="s">
        <v>15820</v>
      </c>
      <c r="C17" s="98" t="s">
        <v>15807</v>
      </c>
      <c r="D17" s="98" t="s">
        <v>15808</v>
      </c>
      <c r="E17" s="276"/>
    </row>
    <row r="18" spans="1:5" ht="15.75">
      <c r="A18" s="129"/>
      <c r="B18" s="274" t="s">
        <v>15821</v>
      </c>
      <c r="C18" s="98" t="s">
        <v>15807</v>
      </c>
      <c r="D18" s="98" t="s">
        <v>15808</v>
      </c>
      <c r="E18" s="276"/>
    </row>
    <row r="19" spans="1:5" ht="15.75">
      <c r="A19" s="129"/>
      <c r="B19" s="274" t="s">
        <v>15822</v>
      </c>
      <c r="C19" s="98" t="s">
        <v>15807</v>
      </c>
      <c r="D19" s="98" t="s">
        <v>15808</v>
      </c>
      <c r="E19" s="276"/>
    </row>
    <row r="20" spans="1:5" ht="15.75">
      <c r="A20" s="129"/>
      <c r="B20" s="274" t="s">
        <v>15823</v>
      </c>
      <c r="C20" s="98" t="s">
        <v>15807</v>
      </c>
      <c r="D20" s="98" t="s">
        <v>15808</v>
      </c>
      <c r="E20" s="276"/>
    </row>
    <row r="21" spans="1:5" ht="15.75">
      <c r="A21" s="129"/>
      <c r="B21" s="274" t="s">
        <v>15824</v>
      </c>
      <c r="C21" s="98" t="s">
        <v>15807</v>
      </c>
      <c r="D21" s="98" t="s">
        <v>15808</v>
      </c>
      <c r="E21" s="276"/>
    </row>
    <row r="22" spans="1:5" ht="15.75">
      <c r="A22" s="129"/>
      <c r="B22" s="274" t="s">
        <v>15825</v>
      </c>
      <c r="C22" s="98" t="s">
        <v>15807</v>
      </c>
      <c r="D22" s="98" t="s">
        <v>15808</v>
      </c>
      <c r="E22" s="276"/>
    </row>
    <row r="23" spans="1:5" ht="15.75">
      <c r="A23" s="129"/>
      <c r="B23" s="274" t="s">
        <v>15826</v>
      </c>
      <c r="C23" s="98" t="s">
        <v>15807</v>
      </c>
      <c r="D23" s="98" t="s">
        <v>15808</v>
      </c>
      <c r="E23" s="276"/>
    </row>
    <row r="24" spans="1:5" ht="15.75">
      <c r="A24" s="129"/>
      <c r="B24" s="274" t="s">
        <v>15827</v>
      </c>
      <c r="C24" s="98" t="s">
        <v>15807</v>
      </c>
      <c r="D24" s="98" t="s">
        <v>15808</v>
      </c>
      <c r="E24" s="276"/>
    </row>
    <row r="25" spans="1:5" ht="15.75">
      <c r="A25" s="129"/>
      <c r="B25" s="274" t="s">
        <v>15828</v>
      </c>
      <c r="C25" s="98" t="s">
        <v>15807</v>
      </c>
      <c r="D25" s="98" t="s">
        <v>1126</v>
      </c>
      <c r="E25" s="276"/>
    </row>
    <row r="26" spans="1:5" ht="15.75">
      <c r="A26" s="129"/>
      <c r="B26" s="274" t="s">
        <v>15829</v>
      </c>
      <c r="C26" s="98" t="s">
        <v>15807</v>
      </c>
      <c r="D26" s="98" t="s">
        <v>1126</v>
      </c>
      <c r="E26" s="276"/>
    </row>
    <row r="27" spans="1:5" ht="15.75">
      <c r="A27" s="129"/>
      <c r="B27" s="274" t="s">
        <v>15830</v>
      </c>
      <c r="C27" s="98" t="s">
        <v>15807</v>
      </c>
      <c r="D27" s="98" t="s">
        <v>15808</v>
      </c>
      <c r="E27" s="276"/>
    </row>
    <row r="28" spans="1:5" ht="15.75">
      <c r="A28" s="129"/>
      <c r="B28" s="274" t="s">
        <v>15831</v>
      </c>
      <c r="C28" s="98" t="s">
        <v>15807</v>
      </c>
      <c r="D28" s="98" t="s">
        <v>1126</v>
      </c>
      <c r="E28" s="276"/>
    </row>
    <row r="29" spans="1:5" ht="15.75">
      <c r="A29" s="129"/>
      <c r="B29" s="274" t="s">
        <v>15832</v>
      </c>
      <c r="C29" s="98" t="s">
        <v>15807</v>
      </c>
      <c r="D29" s="98" t="s">
        <v>1126</v>
      </c>
      <c r="E29" s="276"/>
    </row>
    <row r="30" spans="1:5" ht="15.75">
      <c r="A30" s="129"/>
      <c r="B30" s="274" t="s">
        <v>15833</v>
      </c>
      <c r="C30" s="98" t="s">
        <v>15807</v>
      </c>
      <c r="D30" s="98" t="s">
        <v>1126</v>
      </c>
      <c r="E30" s="276"/>
    </row>
    <row r="31" spans="1:5" ht="15.75">
      <c r="A31" s="129"/>
      <c r="B31" s="274" t="s">
        <v>15834</v>
      </c>
      <c r="C31" s="98" t="s">
        <v>15807</v>
      </c>
      <c r="D31" s="98" t="s">
        <v>1126</v>
      </c>
      <c r="E31" s="276"/>
    </row>
    <row r="32" spans="1:5" ht="15.75">
      <c r="A32" s="129"/>
      <c r="B32" s="274" t="s">
        <v>15835</v>
      </c>
      <c r="C32" s="98" t="s">
        <v>15807</v>
      </c>
      <c r="D32" s="98" t="s">
        <v>15808</v>
      </c>
      <c r="E32" s="276"/>
    </row>
    <row r="33" spans="1:5" ht="15.75">
      <c r="A33" s="129"/>
      <c r="B33" s="274" t="s">
        <v>15836</v>
      </c>
      <c r="C33" s="98" t="s">
        <v>15837</v>
      </c>
      <c r="D33" s="98" t="s">
        <v>15808</v>
      </c>
      <c r="E33" s="276"/>
    </row>
    <row r="34" spans="1:5" ht="15.75">
      <c r="A34" s="129"/>
      <c r="B34" s="274" t="s">
        <v>15838</v>
      </c>
      <c r="C34" s="98" t="s">
        <v>15807</v>
      </c>
      <c r="D34" s="98" t="s">
        <v>1126</v>
      </c>
      <c r="E34" s="276"/>
    </row>
    <row r="35" spans="1:5" ht="15.75">
      <c r="A35" s="129"/>
      <c r="B35" s="274" t="s">
        <v>15839</v>
      </c>
      <c r="C35" s="98" t="s">
        <v>15807</v>
      </c>
      <c r="D35" s="98" t="s">
        <v>15808</v>
      </c>
      <c r="E35" s="276"/>
    </row>
    <row r="36" spans="1:5" ht="15.75">
      <c r="A36" s="129"/>
      <c r="B36" s="274" t="s">
        <v>15840</v>
      </c>
      <c r="C36" s="98" t="s">
        <v>15807</v>
      </c>
      <c r="D36" s="98" t="s">
        <v>15841</v>
      </c>
      <c r="E36" s="276"/>
    </row>
    <row r="37" spans="1:5" ht="15.75">
      <c r="A37" s="129"/>
      <c r="B37" s="274" t="s">
        <v>15842</v>
      </c>
      <c r="C37" s="98" t="s">
        <v>15837</v>
      </c>
      <c r="D37" s="98" t="s">
        <v>15841</v>
      </c>
      <c r="E37" s="276"/>
    </row>
    <row r="38" spans="1:5" ht="15.75">
      <c r="A38" s="129"/>
      <c r="B38" s="274" t="s">
        <v>15843</v>
      </c>
      <c r="C38" s="98" t="s">
        <v>15837</v>
      </c>
      <c r="D38" s="98" t="s">
        <v>1126</v>
      </c>
      <c r="E38" s="276"/>
    </row>
    <row r="39" spans="1:5" ht="15.75">
      <c r="A39" s="129"/>
      <c r="B39" s="274" t="s">
        <v>15844</v>
      </c>
      <c r="C39" s="98" t="s">
        <v>15837</v>
      </c>
      <c r="D39" s="98" t="s">
        <v>1126</v>
      </c>
      <c r="E39" s="276"/>
    </row>
    <row r="40" spans="1:5" ht="15.75">
      <c r="A40" s="129"/>
      <c r="B40" s="274" t="s">
        <v>15845</v>
      </c>
      <c r="C40" s="98" t="s">
        <v>15837</v>
      </c>
      <c r="D40" s="98" t="s">
        <v>15841</v>
      </c>
      <c r="E40" s="276"/>
    </row>
    <row r="41" spans="1:5" ht="15.75">
      <c r="A41" s="129"/>
      <c r="B41" s="274" t="s">
        <v>15846</v>
      </c>
      <c r="C41" s="98" t="s">
        <v>15837</v>
      </c>
      <c r="D41" s="98" t="s">
        <v>1126</v>
      </c>
      <c r="E41" s="276"/>
    </row>
    <row r="42" spans="1:5" ht="15.75">
      <c r="A42" s="129"/>
      <c r="B42" s="274" t="s">
        <v>15847</v>
      </c>
      <c r="C42" s="98" t="s">
        <v>15837</v>
      </c>
      <c r="D42" s="98" t="s">
        <v>1126</v>
      </c>
      <c r="E42" s="276"/>
    </row>
    <row r="43" spans="1:5" ht="15.75">
      <c r="A43" s="129"/>
      <c r="B43" s="274" t="s">
        <v>15848</v>
      </c>
      <c r="C43" s="98" t="s">
        <v>15849</v>
      </c>
      <c r="D43" s="98" t="s">
        <v>1126</v>
      </c>
      <c r="E43" s="276"/>
    </row>
    <row r="44" spans="1:5" ht="15.75">
      <c r="A44" s="129"/>
      <c r="B44" s="274" t="s">
        <v>15850</v>
      </c>
      <c r="C44" s="98" t="s">
        <v>15807</v>
      </c>
      <c r="D44" s="98" t="s">
        <v>15841</v>
      </c>
      <c r="E44" s="276"/>
    </row>
    <row r="45" spans="1:5" ht="15.75">
      <c r="A45" s="129"/>
      <c r="B45" s="274" t="s">
        <v>15851</v>
      </c>
      <c r="C45" s="98" t="s">
        <v>15807</v>
      </c>
      <c r="D45" s="98" t="s">
        <v>1126</v>
      </c>
      <c r="E45" s="276"/>
    </row>
    <row r="46" spans="1:5" ht="15.75">
      <c r="A46" s="129"/>
      <c r="B46" s="274" t="s">
        <v>15852</v>
      </c>
      <c r="C46" s="98" t="s">
        <v>15853</v>
      </c>
      <c r="D46" s="98" t="s">
        <v>1126</v>
      </c>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1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1.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0">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0">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watanabe</cp:lastModifiedBy>
  <cp:lastPrinted>2015-04-21T20:47:43Z</cp:lastPrinted>
  <dcterms:created xsi:type="dcterms:W3CDTF">2010-06-21T21:00:23Z</dcterms:created>
  <dcterms:modified xsi:type="dcterms:W3CDTF">2023-07-25T00:40:51Z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